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704abf5a9d3f3b/Downloads/"/>
    </mc:Choice>
  </mc:AlternateContent>
  <xr:revisionPtr revIDLastSave="2" documentId="8_{B506BE1C-7F0B-403E-AB5B-0F0F218727B0}" xr6:coauthVersionLast="47" xr6:coauthVersionMax="47" xr10:uidLastSave="{5DC64FFC-3F2B-4423-B908-229FBEFA8C47}"/>
  <bookViews>
    <workbookView xWindow="6300" yWindow="1815" windowWidth="21600" windowHeight="11295" xr2:uid="{BD44D664-29A1-471D-AF47-E41621D351C9}"/>
  </bookViews>
  <sheets>
    <sheet name="③タイプ別面積・管理費等額" sheetId="1" r:id="rId1"/>
  </sheets>
  <definedNames>
    <definedName name="_xleta.SUM">#NAME?</definedName>
    <definedName name="_xleta.T">#NAME?</definedName>
    <definedName name="_xlnm.Print_Area" localSheetId="0">③タイプ別面積・管理費等額!$AA$38:$AN$123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8" i="1" l="1"/>
  <c r="E137" i="1"/>
  <c r="W133" i="1"/>
  <c r="V133" i="1"/>
  <c r="U133" i="1"/>
  <c r="T133" i="1"/>
  <c r="R133" i="1"/>
  <c r="U132" i="1"/>
  <c r="V132" i="1" s="1"/>
  <c r="W132" i="1" s="1"/>
  <c r="T132" i="1"/>
  <c r="M132" i="1"/>
  <c r="U131" i="1"/>
  <c r="V131" i="1" s="1"/>
  <c r="W131" i="1" s="1"/>
  <c r="T131" i="1"/>
  <c r="R128" i="1"/>
  <c r="T127" i="1"/>
  <c r="T126" i="1"/>
  <c r="AC123" i="1"/>
  <c r="C123" i="1"/>
  <c r="J131" i="1" s="1"/>
  <c r="M122" i="1"/>
  <c r="I122" i="1"/>
  <c r="E122" i="1"/>
  <c r="M121" i="1"/>
  <c r="I121" i="1"/>
  <c r="E121" i="1"/>
  <c r="AI120" i="1"/>
  <c r="M120" i="1"/>
  <c r="I120" i="1"/>
  <c r="E120" i="1"/>
  <c r="I119" i="1"/>
  <c r="E119" i="1"/>
  <c r="M119" i="1" s="1"/>
  <c r="I118" i="1"/>
  <c r="M118" i="1" s="1"/>
  <c r="E118" i="1"/>
  <c r="I117" i="1"/>
  <c r="M117" i="1" s="1"/>
  <c r="E117" i="1"/>
  <c r="I116" i="1"/>
  <c r="E116" i="1"/>
  <c r="M116" i="1" s="1"/>
  <c r="AI115" i="1"/>
  <c r="M115" i="1"/>
  <c r="I115" i="1"/>
  <c r="E115" i="1"/>
  <c r="I114" i="1"/>
  <c r="M114" i="1" s="1"/>
  <c r="E114" i="1"/>
  <c r="M113" i="1"/>
  <c r="I113" i="1"/>
  <c r="E113" i="1"/>
  <c r="I112" i="1"/>
  <c r="E112" i="1"/>
  <c r="M112" i="1" s="1"/>
  <c r="M111" i="1"/>
  <c r="I111" i="1"/>
  <c r="E111" i="1"/>
  <c r="M110" i="1"/>
  <c r="I110" i="1"/>
  <c r="E110" i="1"/>
  <c r="M109" i="1"/>
  <c r="I109" i="1"/>
  <c r="E109" i="1"/>
  <c r="AI108" i="1"/>
  <c r="M108" i="1"/>
  <c r="I108" i="1"/>
  <c r="E108" i="1"/>
  <c r="I107" i="1"/>
  <c r="E107" i="1"/>
  <c r="M107" i="1" s="1"/>
  <c r="I106" i="1"/>
  <c r="M106" i="1" s="1"/>
  <c r="E106" i="1"/>
  <c r="I105" i="1"/>
  <c r="M105" i="1" s="1"/>
  <c r="E105" i="1"/>
  <c r="I104" i="1"/>
  <c r="E104" i="1"/>
  <c r="M104" i="1" s="1"/>
  <c r="AI103" i="1"/>
  <c r="M103" i="1"/>
  <c r="I103" i="1"/>
  <c r="E103" i="1"/>
  <c r="I102" i="1"/>
  <c r="M102" i="1" s="1"/>
  <c r="E102" i="1"/>
  <c r="M101" i="1"/>
  <c r="I101" i="1"/>
  <c r="E101" i="1"/>
  <c r="I100" i="1"/>
  <c r="E100" i="1"/>
  <c r="M100" i="1" s="1"/>
  <c r="M99" i="1"/>
  <c r="I99" i="1"/>
  <c r="E99" i="1"/>
  <c r="M98" i="1"/>
  <c r="I98" i="1"/>
  <c r="E98" i="1"/>
  <c r="M97" i="1"/>
  <c r="I97" i="1"/>
  <c r="E97" i="1"/>
  <c r="AI96" i="1"/>
  <c r="M96" i="1"/>
  <c r="I96" i="1"/>
  <c r="E96" i="1"/>
  <c r="I95" i="1"/>
  <c r="E95" i="1"/>
  <c r="M95" i="1" s="1"/>
  <c r="I94" i="1"/>
  <c r="M94" i="1" s="1"/>
  <c r="E94" i="1"/>
  <c r="I93" i="1"/>
  <c r="M93" i="1" s="1"/>
  <c r="E93" i="1"/>
  <c r="I92" i="1"/>
  <c r="E92" i="1"/>
  <c r="M92" i="1" s="1"/>
  <c r="AI91" i="1"/>
  <c r="M91" i="1"/>
  <c r="I91" i="1"/>
  <c r="E91" i="1"/>
  <c r="I90" i="1"/>
  <c r="M90" i="1" s="1"/>
  <c r="E90" i="1"/>
  <c r="M89" i="1"/>
  <c r="I89" i="1"/>
  <c r="E89" i="1"/>
  <c r="I88" i="1"/>
  <c r="E88" i="1"/>
  <c r="M88" i="1" s="1"/>
  <c r="M87" i="1"/>
  <c r="I87" i="1"/>
  <c r="E87" i="1"/>
  <c r="M86" i="1"/>
  <c r="I86" i="1"/>
  <c r="E86" i="1"/>
  <c r="I85" i="1"/>
  <c r="E85" i="1"/>
  <c r="M85" i="1" s="1"/>
  <c r="AI84" i="1"/>
  <c r="M84" i="1"/>
  <c r="I84" i="1"/>
  <c r="E84" i="1"/>
  <c r="I83" i="1"/>
  <c r="E83" i="1"/>
  <c r="M83" i="1" s="1"/>
  <c r="I82" i="1"/>
  <c r="M82" i="1" s="1"/>
  <c r="E82" i="1"/>
  <c r="I81" i="1"/>
  <c r="M81" i="1" s="1"/>
  <c r="E81" i="1"/>
  <c r="I80" i="1"/>
  <c r="E80" i="1"/>
  <c r="M80" i="1" s="1"/>
  <c r="AI79" i="1"/>
  <c r="M79" i="1"/>
  <c r="I79" i="1"/>
  <c r="E79" i="1"/>
  <c r="I78" i="1"/>
  <c r="M78" i="1" s="1"/>
  <c r="E78" i="1"/>
  <c r="AI77" i="1"/>
  <c r="M77" i="1"/>
  <c r="I77" i="1"/>
  <c r="E77" i="1"/>
  <c r="I76" i="1"/>
  <c r="E76" i="1"/>
  <c r="M76" i="1" s="1"/>
  <c r="M75" i="1"/>
  <c r="I75" i="1"/>
  <c r="E75" i="1"/>
  <c r="M74" i="1"/>
  <c r="I74" i="1"/>
  <c r="E74" i="1"/>
  <c r="I73" i="1"/>
  <c r="M73" i="1" s="1"/>
  <c r="E73" i="1"/>
  <c r="AI72" i="1"/>
  <c r="M72" i="1"/>
  <c r="I72" i="1"/>
  <c r="E72" i="1"/>
  <c r="I71" i="1"/>
  <c r="E71" i="1"/>
  <c r="M71" i="1" s="1"/>
  <c r="I70" i="1"/>
  <c r="E70" i="1"/>
  <c r="M70" i="1" s="1"/>
  <c r="I69" i="1"/>
  <c r="M69" i="1" s="1"/>
  <c r="E69" i="1"/>
  <c r="I68" i="1"/>
  <c r="E68" i="1"/>
  <c r="M68" i="1" s="1"/>
  <c r="AI67" i="1"/>
  <c r="M67" i="1"/>
  <c r="I67" i="1"/>
  <c r="E67" i="1"/>
  <c r="I66" i="1"/>
  <c r="E66" i="1"/>
  <c r="M66" i="1" s="1"/>
  <c r="AI65" i="1"/>
  <c r="M65" i="1"/>
  <c r="I65" i="1"/>
  <c r="E65" i="1"/>
  <c r="I64" i="1"/>
  <c r="E64" i="1"/>
  <c r="M64" i="1" s="1"/>
  <c r="M63" i="1"/>
  <c r="I63" i="1"/>
  <c r="E63" i="1"/>
  <c r="M62" i="1"/>
  <c r="I62" i="1"/>
  <c r="E62" i="1"/>
  <c r="I61" i="1"/>
  <c r="E61" i="1"/>
  <c r="M61" i="1" s="1"/>
  <c r="AI60" i="1"/>
  <c r="I60" i="1"/>
  <c r="M60" i="1" s="1"/>
  <c r="E60" i="1"/>
  <c r="I59" i="1"/>
  <c r="E59" i="1"/>
  <c r="M59" i="1" s="1"/>
  <c r="I58" i="1"/>
  <c r="M58" i="1" s="1"/>
  <c r="E58" i="1"/>
  <c r="I57" i="1"/>
  <c r="E57" i="1"/>
  <c r="M57" i="1" s="1"/>
  <c r="I56" i="1"/>
  <c r="E56" i="1"/>
  <c r="M56" i="1" s="1"/>
  <c r="AI55" i="1"/>
  <c r="M55" i="1"/>
  <c r="I55" i="1"/>
  <c r="E55" i="1"/>
  <c r="I54" i="1"/>
  <c r="E54" i="1"/>
  <c r="M54" i="1" s="1"/>
  <c r="AI53" i="1"/>
  <c r="M53" i="1"/>
  <c r="I53" i="1"/>
  <c r="E53" i="1"/>
  <c r="I52" i="1"/>
  <c r="E52" i="1"/>
  <c r="M52" i="1" s="1"/>
  <c r="M51" i="1"/>
  <c r="I51" i="1"/>
  <c r="E51" i="1"/>
  <c r="M50" i="1"/>
  <c r="I50" i="1"/>
  <c r="E50" i="1"/>
  <c r="M49" i="1"/>
  <c r="I49" i="1"/>
  <c r="E49" i="1"/>
  <c r="AI48" i="1"/>
  <c r="I48" i="1"/>
  <c r="M48" i="1" s="1"/>
  <c r="E48" i="1"/>
  <c r="I47" i="1"/>
  <c r="E47" i="1"/>
  <c r="M47" i="1" s="1"/>
  <c r="I46" i="1"/>
  <c r="M46" i="1" s="1"/>
  <c r="E46" i="1"/>
  <c r="I45" i="1"/>
  <c r="E45" i="1"/>
  <c r="M45" i="1" s="1"/>
  <c r="I44" i="1"/>
  <c r="E44" i="1"/>
  <c r="M44" i="1" s="1"/>
  <c r="AI43" i="1"/>
  <c r="M43" i="1"/>
  <c r="I43" i="1"/>
  <c r="E43" i="1"/>
  <c r="I42" i="1"/>
  <c r="E42" i="1"/>
  <c r="M42" i="1" s="1"/>
  <c r="AI41" i="1"/>
  <c r="M41" i="1"/>
  <c r="I41" i="1"/>
  <c r="E41" i="1"/>
  <c r="I40" i="1"/>
  <c r="I123" i="1" s="1"/>
  <c r="D130" i="1" s="1"/>
  <c r="E130" i="1" s="1"/>
  <c r="E40" i="1"/>
  <c r="M40" i="1" s="1"/>
  <c r="AC37" i="1"/>
  <c r="J37" i="1"/>
  <c r="D132" i="1" s="1"/>
  <c r="E132" i="1" s="1"/>
  <c r="C37" i="1"/>
  <c r="J132" i="1" s="1"/>
  <c r="J36" i="1"/>
  <c r="F36" i="1"/>
  <c r="M36" i="1" s="1"/>
  <c r="AM35" i="1"/>
  <c r="AJ35" i="1"/>
  <c r="AD35" i="1"/>
  <c r="J35" i="1"/>
  <c r="M35" i="1" s="1"/>
  <c r="D35" i="1"/>
  <c r="H34" i="1"/>
  <c r="D34" i="1"/>
  <c r="M34" i="1" s="1"/>
  <c r="H33" i="1"/>
  <c r="D33" i="1"/>
  <c r="M33" i="1" s="1"/>
  <c r="AH32" i="1"/>
  <c r="M32" i="1"/>
  <c r="H32" i="1"/>
  <c r="D32" i="1"/>
  <c r="H31" i="1"/>
  <c r="D31" i="1"/>
  <c r="M31" i="1" s="1"/>
  <c r="AH30" i="1"/>
  <c r="M30" i="1"/>
  <c r="H30" i="1"/>
  <c r="D30" i="1"/>
  <c r="H29" i="1"/>
  <c r="D29" i="1"/>
  <c r="M29" i="1" s="1"/>
  <c r="H28" i="1"/>
  <c r="D28" i="1"/>
  <c r="M28" i="1" s="1"/>
  <c r="AV27" i="1"/>
  <c r="AQ27" i="1"/>
  <c r="AQ23" i="1" s="1"/>
  <c r="H27" i="1"/>
  <c r="D27" i="1"/>
  <c r="M27" i="1" s="1"/>
  <c r="AV26" i="1"/>
  <c r="AV28" i="1" s="1"/>
  <c r="AS26" i="1"/>
  <c r="AQ26" i="1"/>
  <c r="AQ22" i="1" s="1"/>
  <c r="H26" i="1"/>
  <c r="D26" i="1"/>
  <c r="M26" i="1" s="1"/>
  <c r="AH25" i="1"/>
  <c r="H25" i="1"/>
  <c r="M25" i="1" s="1"/>
  <c r="D25" i="1"/>
  <c r="AH24" i="1"/>
  <c r="M24" i="1"/>
  <c r="H24" i="1"/>
  <c r="D24" i="1"/>
  <c r="AH23" i="1"/>
  <c r="M23" i="1"/>
  <c r="H23" i="1"/>
  <c r="D23" i="1"/>
  <c r="AH22" i="1"/>
  <c r="M22" i="1"/>
  <c r="H22" i="1"/>
  <c r="D22" i="1"/>
  <c r="H21" i="1"/>
  <c r="D21" i="1"/>
  <c r="M21" i="1" s="1"/>
  <c r="AH20" i="1"/>
  <c r="M20" i="1"/>
  <c r="H20" i="1"/>
  <c r="D20" i="1"/>
  <c r="H19" i="1"/>
  <c r="D19" i="1"/>
  <c r="M19" i="1" s="1"/>
  <c r="AH18" i="1"/>
  <c r="M18" i="1"/>
  <c r="H18" i="1"/>
  <c r="D18" i="1"/>
  <c r="AH17" i="1"/>
  <c r="H17" i="1"/>
  <c r="M17" i="1" s="1"/>
  <c r="D17" i="1"/>
  <c r="H16" i="1"/>
  <c r="D16" i="1"/>
  <c r="M16" i="1" s="1"/>
  <c r="AH15" i="1"/>
  <c r="H15" i="1"/>
  <c r="M15" i="1" s="1"/>
  <c r="D15" i="1"/>
  <c r="H14" i="1"/>
  <c r="D14" i="1"/>
  <c r="M14" i="1" s="1"/>
  <c r="J13" i="1"/>
  <c r="M13" i="1" s="1"/>
  <c r="F13" i="1"/>
  <c r="H12" i="1"/>
  <c r="D12" i="1"/>
  <c r="M12" i="1" s="1"/>
  <c r="H11" i="1"/>
  <c r="D11" i="1"/>
  <c r="M11" i="1" s="1"/>
  <c r="AH10" i="1"/>
  <c r="M10" i="1"/>
  <c r="H10" i="1"/>
  <c r="D10" i="1"/>
  <c r="H9" i="1"/>
  <c r="D9" i="1"/>
  <c r="M9" i="1" s="1"/>
  <c r="AH8" i="1"/>
  <c r="M8" i="1"/>
  <c r="H8" i="1"/>
  <c r="D8" i="1"/>
  <c r="H7" i="1"/>
  <c r="D7" i="1"/>
  <c r="M7" i="1" s="1"/>
  <c r="AH6" i="1"/>
  <c r="M6" i="1"/>
  <c r="H6" i="1"/>
  <c r="D6" i="1"/>
  <c r="AH5" i="1"/>
  <c r="H5" i="1"/>
  <c r="H37" i="1" s="1"/>
  <c r="D131" i="1" s="1"/>
  <c r="E131" i="1" s="1"/>
  <c r="D5" i="1"/>
  <c r="AH4" i="1"/>
  <c r="H4" i="1"/>
  <c r="D4" i="1"/>
  <c r="M4" i="1" s="1"/>
  <c r="AH3" i="1"/>
  <c r="H3" i="1"/>
  <c r="M3" i="1" s="1"/>
  <c r="D3" i="1"/>
  <c r="D37" i="1" s="1"/>
  <c r="D127" i="1" s="1"/>
  <c r="E127" i="1" s="1"/>
  <c r="AJ1" i="1"/>
  <c r="AJ13" i="1" s="1"/>
  <c r="AI1" i="1"/>
  <c r="AI112" i="1" s="1"/>
  <c r="AH1" i="1"/>
  <c r="AH29" i="1" s="1"/>
  <c r="M123" i="1" l="1"/>
  <c r="K132" i="1"/>
  <c r="F132" i="1"/>
  <c r="F137" i="1" s="1"/>
  <c r="AS23" i="1"/>
  <c r="AN35" i="1"/>
  <c r="AJ37" i="1"/>
  <c r="M37" i="1"/>
  <c r="AX27" i="1"/>
  <c r="AS22" i="1"/>
  <c r="AH14" i="1"/>
  <c r="AH28" i="1"/>
  <c r="AJ36" i="1"/>
  <c r="AI47" i="1"/>
  <c r="AI59" i="1"/>
  <c r="AI71" i="1"/>
  <c r="AI83" i="1"/>
  <c r="AI95" i="1"/>
  <c r="AI107" i="1"/>
  <c r="AI119" i="1"/>
  <c r="AX26" i="1"/>
  <c r="AH9" i="1"/>
  <c r="AH21" i="1"/>
  <c r="AH27" i="1"/>
  <c r="AH31" i="1"/>
  <c r="AI42" i="1"/>
  <c r="AI54" i="1"/>
  <c r="AI66" i="1"/>
  <c r="AI78" i="1"/>
  <c r="AI90" i="1"/>
  <c r="AI102" i="1"/>
  <c r="AI114" i="1"/>
  <c r="E123" i="1"/>
  <c r="D126" i="1" s="1"/>
  <c r="E126" i="1" s="1"/>
  <c r="T128" i="1"/>
  <c r="AH16" i="1"/>
  <c r="AH26" i="1"/>
  <c r="AI49" i="1"/>
  <c r="AI61" i="1"/>
  <c r="AI73" i="1"/>
  <c r="AI85" i="1"/>
  <c r="AI97" i="1"/>
  <c r="AI109" i="1"/>
  <c r="AI121" i="1"/>
  <c r="N127" i="1"/>
  <c r="M5" i="1"/>
  <c r="AH11" i="1"/>
  <c r="AQ28" i="1"/>
  <c r="AQ24" i="1" s="1"/>
  <c r="AH33" i="1"/>
  <c r="AI44" i="1"/>
  <c r="AI56" i="1"/>
  <c r="AI68" i="1"/>
  <c r="AI80" i="1"/>
  <c r="AI92" i="1"/>
  <c r="AI104" i="1"/>
  <c r="AI116" i="1"/>
  <c r="AI51" i="1"/>
  <c r="AI63" i="1"/>
  <c r="AI75" i="1"/>
  <c r="AI87" i="1"/>
  <c r="AI99" i="1"/>
  <c r="AI111" i="1"/>
  <c r="AS27" i="1"/>
  <c r="AS28" i="1" s="1"/>
  <c r="AX28" i="1" s="1"/>
  <c r="F37" i="1"/>
  <c r="D128" i="1" s="1"/>
  <c r="E128" i="1" s="1"/>
  <c r="AI46" i="1"/>
  <c r="AI58" i="1"/>
  <c r="AI70" i="1"/>
  <c r="AI82" i="1"/>
  <c r="AI94" i="1"/>
  <c r="AI106" i="1"/>
  <c r="AI118" i="1"/>
  <c r="AI89" i="1"/>
  <c r="AI101" i="1"/>
  <c r="AI113" i="1"/>
  <c r="AI50" i="1"/>
  <c r="AI62" i="1"/>
  <c r="AI74" i="1"/>
  <c r="AI86" i="1"/>
  <c r="AI98" i="1"/>
  <c r="AI110" i="1"/>
  <c r="AI122" i="1"/>
  <c r="AH12" i="1"/>
  <c r="AH34" i="1"/>
  <c r="AI45" i="1"/>
  <c r="AI57" i="1"/>
  <c r="AI69" i="1"/>
  <c r="AI81" i="1"/>
  <c r="AI93" i="1"/>
  <c r="AI105" i="1"/>
  <c r="AI117" i="1"/>
  <c r="AH7" i="1"/>
  <c r="AH37" i="1" s="1"/>
  <c r="AQ37" i="1" s="1"/>
  <c r="AH19" i="1"/>
  <c r="AI40" i="1"/>
  <c r="AI52" i="1"/>
  <c r="AI64" i="1"/>
  <c r="AI76" i="1"/>
  <c r="AI88" i="1"/>
  <c r="AI100" i="1"/>
  <c r="L134" i="1" l="1"/>
  <c r="L135" i="1" s="1"/>
  <c r="L137" i="1" s="1"/>
  <c r="N132" i="1"/>
  <c r="F128" i="1"/>
  <c r="K127" i="1" s="1"/>
  <c r="L127" i="1" s="1"/>
  <c r="M127" i="1" s="1"/>
  <c r="O127" i="1" s="1"/>
  <c r="P127" i="1" s="1"/>
  <c r="AI123" i="1"/>
  <c r="AQ123" i="1" s="1"/>
  <c r="AQ124" i="1" s="1"/>
  <c r="AS24" i="1"/>
  <c r="AF1" i="1" l="1"/>
  <c r="AE1" i="1"/>
  <c r="AD1" i="1"/>
  <c r="U127" i="1"/>
  <c r="V127" i="1" s="1"/>
  <c r="W127" i="1" s="1"/>
  <c r="U126" i="1"/>
  <c r="V126" i="1" s="1"/>
  <c r="W126" i="1" s="1"/>
  <c r="U128" i="1"/>
  <c r="V128" i="1" s="1"/>
  <c r="W128" i="1" s="1"/>
  <c r="AD28" i="1" l="1"/>
  <c r="AM28" i="1" s="1"/>
  <c r="AN28" i="1" s="1"/>
  <c r="AD14" i="1"/>
  <c r="AM14" i="1" s="1"/>
  <c r="AN14" i="1" s="1"/>
  <c r="AD10" i="1"/>
  <c r="AM10" i="1" s="1"/>
  <c r="AN10" i="1" s="1"/>
  <c r="AD25" i="1"/>
  <c r="AM25" i="1" s="1"/>
  <c r="AN25" i="1" s="1"/>
  <c r="AD29" i="1"/>
  <c r="AM29" i="1" s="1"/>
  <c r="AN29" i="1" s="1"/>
  <c r="AD19" i="1"/>
  <c r="AM19" i="1" s="1"/>
  <c r="AN19" i="1" s="1"/>
  <c r="AD7" i="1"/>
  <c r="AM7" i="1" s="1"/>
  <c r="AN7" i="1" s="1"/>
  <c r="AD34" i="1"/>
  <c r="AM34" i="1" s="1"/>
  <c r="AN34" i="1" s="1"/>
  <c r="AD12" i="1"/>
  <c r="AM12" i="1" s="1"/>
  <c r="AN12" i="1" s="1"/>
  <c r="AD30" i="1"/>
  <c r="AM30" i="1" s="1"/>
  <c r="AN30" i="1" s="1"/>
  <c r="AD20" i="1"/>
  <c r="AM20" i="1" s="1"/>
  <c r="AN20" i="1" s="1"/>
  <c r="AD8" i="1"/>
  <c r="AM8" i="1" s="1"/>
  <c r="AN8" i="1" s="1"/>
  <c r="AD22" i="1"/>
  <c r="AM22" i="1" s="1"/>
  <c r="AN22" i="1" s="1"/>
  <c r="AD18" i="1"/>
  <c r="AM18" i="1" s="1"/>
  <c r="AN18" i="1" s="1"/>
  <c r="AD6" i="1"/>
  <c r="AM6" i="1" s="1"/>
  <c r="AN6" i="1" s="1"/>
  <c r="AD5" i="1"/>
  <c r="AM5" i="1" s="1"/>
  <c r="AN5" i="1" s="1"/>
  <c r="AD24" i="1"/>
  <c r="AM24" i="1" s="1"/>
  <c r="AN24" i="1" s="1"/>
  <c r="AD3" i="1"/>
  <c r="AD33" i="1"/>
  <c r="AM33" i="1" s="1"/>
  <c r="AN33" i="1" s="1"/>
  <c r="AD11" i="1"/>
  <c r="AM11" i="1" s="1"/>
  <c r="AN11" i="1" s="1"/>
  <c r="AD15" i="1"/>
  <c r="AM15" i="1" s="1"/>
  <c r="AN15" i="1" s="1"/>
  <c r="AD26" i="1"/>
  <c r="AM26" i="1" s="1"/>
  <c r="AN26" i="1" s="1"/>
  <c r="AU22" i="1"/>
  <c r="AV22" i="1" s="1"/>
  <c r="AD16" i="1"/>
  <c r="AM16" i="1" s="1"/>
  <c r="AN16" i="1" s="1"/>
  <c r="AD4" i="1"/>
  <c r="AM4" i="1" s="1"/>
  <c r="AN4" i="1" s="1"/>
  <c r="AD17" i="1"/>
  <c r="AM17" i="1" s="1"/>
  <c r="AN17" i="1" s="1"/>
  <c r="AD23" i="1"/>
  <c r="AM23" i="1" s="1"/>
  <c r="AN23" i="1" s="1"/>
  <c r="AD31" i="1"/>
  <c r="AM31" i="1" s="1"/>
  <c r="AN31" i="1" s="1"/>
  <c r="AD27" i="1"/>
  <c r="AM27" i="1" s="1"/>
  <c r="AN27" i="1" s="1"/>
  <c r="AD21" i="1"/>
  <c r="AM21" i="1" s="1"/>
  <c r="AN21" i="1" s="1"/>
  <c r="AD9" i="1"/>
  <c r="AM9" i="1" s="1"/>
  <c r="AN9" i="1" s="1"/>
  <c r="AD32" i="1"/>
  <c r="AM32" i="1" s="1"/>
  <c r="AN32" i="1" s="1"/>
  <c r="AE119" i="1"/>
  <c r="AM119" i="1" s="1"/>
  <c r="AN119" i="1" s="1"/>
  <c r="AE107" i="1"/>
  <c r="AM107" i="1" s="1"/>
  <c r="AN107" i="1" s="1"/>
  <c r="AE95" i="1"/>
  <c r="AM95" i="1" s="1"/>
  <c r="AN95" i="1" s="1"/>
  <c r="AE83" i="1"/>
  <c r="AM83" i="1" s="1"/>
  <c r="AN83" i="1" s="1"/>
  <c r="AE71" i="1"/>
  <c r="AM71" i="1" s="1"/>
  <c r="AN71" i="1" s="1"/>
  <c r="AE59" i="1"/>
  <c r="AM59" i="1" s="1"/>
  <c r="AN59" i="1" s="1"/>
  <c r="AE47" i="1"/>
  <c r="AM47" i="1" s="1"/>
  <c r="AN47" i="1" s="1"/>
  <c r="AE91" i="1"/>
  <c r="AM91" i="1" s="1"/>
  <c r="AN91" i="1" s="1"/>
  <c r="AE112" i="1"/>
  <c r="AM112" i="1" s="1"/>
  <c r="AN112" i="1" s="1"/>
  <c r="AE100" i="1"/>
  <c r="AM100" i="1" s="1"/>
  <c r="AN100" i="1" s="1"/>
  <c r="AE88" i="1"/>
  <c r="AM88" i="1" s="1"/>
  <c r="AN88" i="1" s="1"/>
  <c r="AE76" i="1"/>
  <c r="AM76" i="1" s="1"/>
  <c r="AN76" i="1" s="1"/>
  <c r="AE64" i="1"/>
  <c r="AM64" i="1" s="1"/>
  <c r="AN64" i="1" s="1"/>
  <c r="AE52" i="1"/>
  <c r="AM52" i="1" s="1"/>
  <c r="AN52" i="1" s="1"/>
  <c r="AE40" i="1"/>
  <c r="AE117" i="1"/>
  <c r="AM117" i="1" s="1"/>
  <c r="AN117" i="1" s="1"/>
  <c r="AE105" i="1"/>
  <c r="AM105" i="1" s="1"/>
  <c r="AN105" i="1" s="1"/>
  <c r="AE93" i="1"/>
  <c r="AM93" i="1" s="1"/>
  <c r="AN93" i="1" s="1"/>
  <c r="AE81" i="1"/>
  <c r="AM81" i="1" s="1"/>
  <c r="AN81" i="1" s="1"/>
  <c r="AE69" i="1"/>
  <c r="AM69" i="1" s="1"/>
  <c r="AN69" i="1" s="1"/>
  <c r="AE57" i="1"/>
  <c r="AM57" i="1" s="1"/>
  <c r="AN57" i="1" s="1"/>
  <c r="AE45" i="1"/>
  <c r="AM45" i="1" s="1"/>
  <c r="AN45" i="1" s="1"/>
  <c r="AE122" i="1"/>
  <c r="AM122" i="1" s="1"/>
  <c r="AN122" i="1" s="1"/>
  <c r="AE115" i="1"/>
  <c r="AM115" i="1" s="1"/>
  <c r="AN115" i="1" s="1"/>
  <c r="AE103" i="1"/>
  <c r="AM103" i="1" s="1"/>
  <c r="AN103" i="1" s="1"/>
  <c r="AE79" i="1"/>
  <c r="AM79" i="1" s="1"/>
  <c r="AN79" i="1" s="1"/>
  <c r="AE67" i="1"/>
  <c r="AM67" i="1" s="1"/>
  <c r="AN67" i="1" s="1"/>
  <c r="AE55" i="1"/>
  <c r="AM55" i="1" s="1"/>
  <c r="AN55" i="1" s="1"/>
  <c r="AE120" i="1"/>
  <c r="AM120" i="1" s="1"/>
  <c r="AN120" i="1" s="1"/>
  <c r="AE108" i="1"/>
  <c r="AM108" i="1" s="1"/>
  <c r="AN108" i="1" s="1"/>
  <c r="AE96" i="1"/>
  <c r="AM96" i="1" s="1"/>
  <c r="AN96" i="1" s="1"/>
  <c r="AE84" i="1"/>
  <c r="AM84" i="1" s="1"/>
  <c r="AN84" i="1" s="1"/>
  <c r="AE72" i="1"/>
  <c r="AM72" i="1" s="1"/>
  <c r="AN72" i="1" s="1"/>
  <c r="AE60" i="1"/>
  <c r="AM60" i="1" s="1"/>
  <c r="AN60" i="1" s="1"/>
  <c r="AE48" i="1"/>
  <c r="AM48" i="1" s="1"/>
  <c r="AN48" i="1" s="1"/>
  <c r="AE113" i="1"/>
  <c r="AM113" i="1" s="1"/>
  <c r="AN113" i="1" s="1"/>
  <c r="AE101" i="1"/>
  <c r="AM101" i="1" s="1"/>
  <c r="AN101" i="1" s="1"/>
  <c r="AE89" i="1"/>
  <c r="AM89" i="1" s="1"/>
  <c r="AN89" i="1" s="1"/>
  <c r="AE77" i="1"/>
  <c r="AM77" i="1" s="1"/>
  <c r="AN77" i="1" s="1"/>
  <c r="AE65" i="1"/>
  <c r="AM65" i="1" s="1"/>
  <c r="AN65" i="1" s="1"/>
  <c r="AE53" i="1"/>
  <c r="AM53" i="1" s="1"/>
  <c r="AN53" i="1" s="1"/>
  <c r="AE41" i="1"/>
  <c r="AM41" i="1" s="1"/>
  <c r="AN41" i="1" s="1"/>
  <c r="AE118" i="1"/>
  <c r="AM118" i="1" s="1"/>
  <c r="AN118" i="1" s="1"/>
  <c r="AE106" i="1"/>
  <c r="AM106" i="1" s="1"/>
  <c r="AN106" i="1" s="1"/>
  <c r="AE94" i="1"/>
  <c r="AM94" i="1" s="1"/>
  <c r="AN94" i="1" s="1"/>
  <c r="AE82" i="1"/>
  <c r="AM82" i="1" s="1"/>
  <c r="AN82" i="1" s="1"/>
  <c r="AE70" i="1"/>
  <c r="AM70" i="1" s="1"/>
  <c r="AN70" i="1" s="1"/>
  <c r="AE58" i="1"/>
  <c r="AM58" i="1" s="1"/>
  <c r="AN58" i="1" s="1"/>
  <c r="AE46" i="1"/>
  <c r="AM46" i="1" s="1"/>
  <c r="AN46" i="1" s="1"/>
  <c r="AE111" i="1"/>
  <c r="AM111" i="1" s="1"/>
  <c r="AN111" i="1" s="1"/>
  <c r="AE99" i="1"/>
  <c r="AM99" i="1" s="1"/>
  <c r="AN99" i="1" s="1"/>
  <c r="AE87" i="1"/>
  <c r="AM87" i="1" s="1"/>
  <c r="AN87" i="1" s="1"/>
  <c r="AE75" i="1"/>
  <c r="AM75" i="1" s="1"/>
  <c r="AN75" i="1" s="1"/>
  <c r="AE63" i="1"/>
  <c r="AM63" i="1" s="1"/>
  <c r="AN63" i="1" s="1"/>
  <c r="AE51" i="1"/>
  <c r="AM51" i="1" s="1"/>
  <c r="AN51" i="1" s="1"/>
  <c r="AE86" i="1"/>
  <c r="AM86" i="1" s="1"/>
  <c r="AN86" i="1" s="1"/>
  <c r="AE74" i="1"/>
  <c r="AM74" i="1" s="1"/>
  <c r="AN74" i="1" s="1"/>
  <c r="AE62" i="1"/>
  <c r="AM62" i="1" s="1"/>
  <c r="AN62" i="1" s="1"/>
  <c r="AE50" i="1"/>
  <c r="AM50" i="1" s="1"/>
  <c r="AN50" i="1" s="1"/>
  <c r="AE43" i="1"/>
  <c r="AM43" i="1" s="1"/>
  <c r="AN43" i="1" s="1"/>
  <c r="AE116" i="1"/>
  <c r="AM116" i="1" s="1"/>
  <c r="AN116" i="1" s="1"/>
  <c r="AE104" i="1"/>
  <c r="AM104" i="1" s="1"/>
  <c r="AN104" i="1" s="1"/>
  <c r="AE92" i="1"/>
  <c r="AM92" i="1" s="1"/>
  <c r="AN92" i="1" s="1"/>
  <c r="AE80" i="1"/>
  <c r="AM80" i="1" s="1"/>
  <c r="AN80" i="1" s="1"/>
  <c r="AE68" i="1"/>
  <c r="AM68" i="1" s="1"/>
  <c r="AN68" i="1" s="1"/>
  <c r="AE56" i="1"/>
  <c r="AM56" i="1" s="1"/>
  <c r="AN56" i="1" s="1"/>
  <c r="AE44" i="1"/>
  <c r="AM44" i="1" s="1"/>
  <c r="AN44" i="1" s="1"/>
  <c r="AE121" i="1"/>
  <c r="AM121" i="1" s="1"/>
  <c r="AN121" i="1" s="1"/>
  <c r="AE109" i="1"/>
  <c r="AM109" i="1" s="1"/>
  <c r="AN109" i="1" s="1"/>
  <c r="AE97" i="1"/>
  <c r="AM97" i="1" s="1"/>
  <c r="AN97" i="1" s="1"/>
  <c r="AE85" i="1"/>
  <c r="AM85" i="1" s="1"/>
  <c r="AN85" i="1" s="1"/>
  <c r="AE73" i="1"/>
  <c r="AM73" i="1" s="1"/>
  <c r="AN73" i="1" s="1"/>
  <c r="AE61" i="1"/>
  <c r="AM61" i="1" s="1"/>
  <c r="AN61" i="1" s="1"/>
  <c r="AE49" i="1"/>
  <c r="AM49" i="1" s="1"/>
  <c r="AN49" i="1" s="1"/>
  <c r="AE110" i="1"/>
  <c r="AM110" i="1" s="1"/>
  <c r="AN110" i="1" s="1"/>
  <c r="AE114" i="1"/>
  <c r="AM114" i="1" s="1"/>
  <c r="AN114" i="1" s="1"/>
  <c r="AE102" i="1"/>
  <c r="AM102" i="1" s="1"/>
  <c r="AN102" i="1" s="1"/>
  <c r="AE90" i="1"/>
  <c r="AM90" i="1" s="1"/>
  <c r="AN90" i="1" s="1"/>
  <c r="AE78" i="1"/>
  <c r="AM78" i="1" s="1"/>
  <c r="AN78" i="1" s="1"/>
  <c r="AE66" i="1"/>
  <c r="AM66" i="1" s="1"/>
  <c r="AN66" i="1" s="1"/>
  <c r="AE54" i="1"/>
  <c r="AM54" i="1" s="1"/>
  <c r="AN54" i="1" s="1"/>
  <c r="AE42" i="1"/>
  <c r="AM42" i="1" s="1"/>
  <c r="AN42" i="1" s="1"/>
  <c r="AE98" i="1"/>
  <c r="AM98" i="1" s="1"/>
  <c r="AN98" i="1" s="1"/>
  <c r="AF36" i="1"/>
  <c r="AM36" i="1" s="1"/>
  <c r="AN36" i="1" s="1"/>
  <c r="AF13" i="1"/>
  <c r="AU23" i="1"/>
  <c r="AV23" i="1" s="1"/>
  <c r="AX23" i="1" s="1"/>
  <c r="AX22" i="1" l="1"/>
  <c r="AV24" i="1"/>
  <c r="AX24" i="1" s="1"/>
  <c r="AF37" i="1"/>
  <c r="AM13" i="1"/>
  <c r="AN13" i="1" s="1"/>
  <c r="AE123" i="1"/>
  <c r="AP123" i="1" s="1"/>
  <c r="AR123" i="1" s="1"/>
  <c r="AM40" i="1"/>
  <c r="AD37" i="1"/>
  <c r="AP37" i="1" s="1"/>
  <c r="AM3" i="1"/>
  <c r="AM37" i="1" l="1"/>
  <c r="AN37" i="1" s="1"/>
  <c r="AN3" i="1"/>
  <c r="AR37" i="1"/>
  <c r="AR124" i="1" s="1"/>
  <c r="AP124" i="1"/>
  <c r="AM123" i="1"/>
  <c r="AN123" i="1" s="1"/>
  <c r="AN40" i="1"/>
</calcChain>
</file>

<file path=xl/sharedStrings.xml><?xml version="1.0" encoding="utf-8"?>
<sst xmlns="http://schemas.openxmlformats.org/spreadsheetml/2006/main" count="365" uniqueCount="74">
  <si>
    <t>タイプ別面積表</t>
    <rPh sb="3" eb="4">
      <t>ベツ</t>
    </rPh>
    <rPh sb="4" eb="7">
      <t>メンセキヒョウ</t>
    </rPh>
    <phoneticPr fontId="2"/>
  </si>
  <si>
    <t>単価変更後</t>
    <rPh sb="0" eb="2">
      <t>タンカ</t>
    </rPh>
    <rPh sb="2" eb="4">
      <t>ヘンコウ</t>
    </rPh>
    <rPh sb="4" eb="5">
      <t>ゴ</t>
    </rPh>
    <phoneticPr fontId="2"/>
  </si>
  <si>
    <t>区画番号</t>
    <rPh sb="0" eb="2">
      <t>クカク</t>
    </rPh>
    <rPh sb="2" eb="4">
      <t>バンゴウ</t>
    </rPh>
    <phoneticPr fontId="2"/>
  </si>
  <si>
    <t>用途</t>
    <rPh sb="0" eb="2">
      <t>ヨウト</t>
    </rPh>
    <phoneticPr fontId="2"/>
  </si>
  <si>
    <t>専有面積</t>
    <rPh sb="0" eb="2">
      <t>センユウ</t>
    </rPh>
    <rPh sb="2" eb="4">
      <t>メンセキ</t>
    </rPh>
    <phoneticPr fontId="2"/>
  </si>
  <si>
    <t>施設管理費</t>
    <rPh sb="0" eb="2">
      <t>シセツ</t>
    </rPh>
    <rPh sb="2" eb="5">
      <t>カンリヒ</t>
    </rPh>
    <phoneticPr fontId="2"/>
  </si>
  <si>
    <t>住宅管理費</t>
    <rPh sb="0" eb="2">
      <t>ジュウタク</t>
    </rPh>
    <rPh sb="2" eb="5">
      <t>カンリヒ</t>
    </rPh>
    <phoneticPr fontId="2"/>
  </si>
  <si>
    <t>セントラル管理費</t>
    <rPh sb="5" eb="8">
      <t>カンリヒ</t>
    </rPh>
    <phoneticPr fontId="2"/>
  </si>
  <si>
    <t>施設特別修繕</t>
    <rPh sb="0" eb="2">
      <t>シセツ</t>
    </rPh>
    <rPh sb="2" eb="4">
      <t>トクベツ</t>
    </rPh>
    <rPh sb="4" eb="6">
      <t>シュウゼン</t>
    </rPh>
    <phoneticPr fontId="2"/>
  </si>
  <si>
    <t>住宅特別修繕</t>
    <rPh sb="0" eb="2">
      <t>ジュウタク</t>
    </rPh>
    <rPh sb="2" eb="4">
      <t>トクベツ</t>
    </rPh>
    <rPh sb="4" eb="6">
      <t>シュウゼン</t>
    </rPh>
    <phoneticPr fontId="2"/>
  </si>
  <si>
    <t>セントラル特別修繕</t>
    <rPh sb="5" eb="7">
      <t>トクベツ</t>
    </rPh>
    <rPh sb="7" eb="9">
      <t>シュウゼン</t>
    </rPh>
    <phoneticPr fontId="2"/>
  </si>
  <si>
    <t>合計</t>
    <rPh sb="0" eb="2">
      <t>ゴウケイ</t>
    </rPh>
    <phoneticPr fontId="2"/>
  </si>
  <si>
    <t>セさ管理費</t>
    <rPh sb="2" eb="5">
      <t>カンリヒ</t>
    </rPh>
    <phoneticPr fontId="2"/>
  </si>
  <si>
    <t>セさ特別修繕</t>
    <rPh sb="2" eb="4">
      <t>トクベツ</t>
    </rPh>
    <rPh sb="4" eb="6">
      <t>シュウゼン</t>
    </rPh>
    <phoneticPr fontId="2"/>
  </si>
  <si>
    <t>改定後合計</t>
    <rPh sb="0" eb="2">
      <t>カイテイ</t>
    </rPh>
    <rPh sb="2" eb="3">
      <t>アト</t>
    </rPh>
    <rPh sb="3" eb="5">
      <t>ゴウケイ</t>
    </rPh>
    <phoneticPr fontId="2"/>
  </si>
  <si>
    <t>従前との差額</t>
    <rPh sb="0" eb="2">
      <t>ジュウゼン</t>
    </rPh>
    <rPh sb="4" eb="6">
      <t>サガク</t>
    </rPh>
    <phoneticPr fontId="2"/>
  </si>
  <si>
    <t>施設</t>
    <rPh sb="0" eb="2">
      <t>シセツ</t>
    </rPh>
    <phoneticPr fontId="2"/>
  </si>
  <si>
    <t>ｍ2</t>
    <phoneticPr fontId="2"/>
  </si>
  <si>
    <t>現状単価</t>
    <rPh sb="0" eb="2">
      <t>ゲンジョウ</t>
    </rPh>
    <rPh sb="2" eb="4">
      <t>タンカ</t>
    </rPh>
    <phoneticPr fontId="2"/>
  </si>
  <si>
    <t>額</t>
    <rPh sb="0" eb="1">
      <t>ガク</t>
    </rPh>
    <phoneticPr fontId="2"/>
  </si>
  <si>
    <t>改正単価</t>
    <rPh sb="0" eb="2">
      <t>カイセイ</t>
    </rPh>
    <rPh sb="2" eb="4">
      <t>タンカ</t>
    </rPh>
    <phoneticPr fontId="2"/>
  </si>
  <si>
    <t>増減</t>
    <rPh sb="0" eb="2">
      <t>ゾウゲン</t>
    </rPh>
    <phoneticPr fontId="2"/>
  </si>
  <si>
    <t>店舗面積</t>
    <rPh sb="0" eb="2">
      <t>テンポ</t>
    </rPh>
    <rPh sb="2" eb="4">
      <t>メンセキ</t>
    </rPh>
    <phoneticPr fontId="2"/>
  </si>
  <si>
    <t>セさ面積</t>
    <rPh sb="2" eb="4">
      <t>メンセキ</t>
    </rPh>
    <phoneticPr fontId="2"/>
  </si>
  <si>
    <t>計</t>
    <rPh sb="0" eb="1">
      <t>ケイ</t>
    </rPh>
    <phoneticPr fontId="2"/>
  </si>
  <si>
    <t>検算</t>
    <rPh sb="0" eb="2">
      <t>ケンザン</t>
    </rPh>
    <phoneticPr fontId="2"/>
  </si>
  <si>
    <t>管理費増加分</t>
    <rPh sb="0" eb="3">
      <t>カンリヒ</t>
    </rPh>
    <rPh sb="3" eb="6">
      <t>ゾウカブン</t>
    </rPh>
    <phoneticPr fontId="2"/>
  </si>
  <si>
    <t>修繕増加分</t>
    <rPh sb="0" eb="2">
      <t>シュウゼン</t>
    </rPh>
    <rPh sb="2" eb="4">
      <t>ゾウカ</t>
    </rPh>
    <rPh sb="4" eb="5">
      <t>ブン</t>
    </rPh>
    <phoneticPr fontId="2"/>
  </si>
  <si>
    <t>①</t>
    <phoneticPr fontId="2"/>
  </si>
  <si>
    <t>住宅</t>
    <rPh sb="0" eb="2">
      <t>ジュウタク</t>
    </rPh>
    <phoneticPr fontId="2"/>
  </si>
  <si>
    <t>集会室</t>
    <rPh sb="0" eb="3">
      <t>シュウカイシツ</t>
    </rPh>
    <phoneticPr fontId="2"/>
  </si>
  <si>
    <t>②</t>
    <phoneticPr fontId="2"/>
  </si>
  <si>
    <t>①+②</t>
    <phoneticPr fontId="2"/>
  </si>
  <si>
    <t>積立金等の設定</t>
    <rPh sb="0" eb="3">
      <t>ツミタテキン</t>
    </rPh>
    <rPh sb="3" eb="4">
      <t>トウ</t>
    </rPh>
    <rPh sb="5" eb="7">
      <t>セッテイ</t>
    </rPh>
    <phoneticPr fontId="2"/>
  </si>
  <si>
    <t>現行月額</t>
    <rPh sb="0" eb="2">
      <t>ゲンコウ</t>
    </rPh>
    <rPh sb="2" eb="4">
      <t>ツキガク</t>
    </rPh>
    <phoneticPr fontId="2"/>
  </si>
  <si>
    <t>年度額</t>
    <rPh sb="0" eb="3">
      <t>ネンドガク</t>
    </rPh>
    <phoneticPr fontId="2"/>
  </si>
  <si>
    <t>年合計額</t>
    <rPh sb="0" eb="1">
      <t>ネン</t>
    </rPh>
    <rPh sb="1" eb="3">
      <t>ゴウケイ</t>
    </rPh>
    <rPh sb="3" eb="4">
      <t>ガク</t>
    </rPh>
    <phoneticPr fontId="2"/>
  </si>
  <si>
    <t>参考</t>
    <rPh sb="0" eb="2">
      <t>サンコウ</t>
    </rPh>
    <phoneticPr fontId="2"/>
  </si>
  <si>
    <t>現行単価</t>
    <rPh sb="0" eb="2">
      <t>ゲンコウ</t>
    </rPh>
    <rPh sb="2" eb="4">
      <t>タンカ</t>
    </rPh>
    <phoneticPr fontId="2"/>
  </si>
  <si>
    <t>現行管理費</t>
    <rPh sb="0" eb="2">
      <t>ゲンコウ</t>
    </rPh>
    <rPh sb="2" eb="5">
      <t>カンリヒ</t>
    </rPh>
    <phoneticPr fontId="2"/>
  </si>
  <si>
    <t>改定単価</t>
    <rPh sb="0" eb="2">
      <t>カイテイ</t>
    </rPh>
    <rPh sb="2" eb="4">
      <t>タンカ</t>
    </rPh>
    <phoneticPr fontId="2"/>
  </si>
  <si>
    <t>改定管理費</t>
    <rPh sb="0" eb="2">
      <t>カイテイ</t>
    </rPh>
    <rPh sb="2" eb="5">
      <t>カンリヒ</t>
    </rPh>
    <phoneticPr fontId="2"/>
  </si>
  <si>
    <t>増額</t>
    <rPh sb="0" eb="2">
      <t>ゾウガク</t>
    </rPh>
    <phoneticPr fontId="2"/>
  </si>
  <si>
    <t>一般会計収入</t>
    <rPh sb="0" eb="4">
      <t>イッパンカイケイ</t>
    </rPh>
    <rPh sb="4" eb="6">
      <t>シュウニュウ</t>
    </rPh>
    <phoneticPr fontId="2"/>
  </si>
  <si>
    <t>管理費</t>
    <rPh sb="0" eb="3">
      <t>カンリヒ</t>
    </rPh>
    <phoneticPr fontId="2"/>
  </si>
  <si>
    <t>値上率(%)</t>
    <rPh sb="0" eb="1">
      <t>アタイ</t>
    </rPh>
    <rPh sb="1" eb="2">
      <t>ウエ</t>
    </rPh>
    <rPh sb="2" eb="3">
      <t>リツ</t>
    </rPh>
    <phoneticPr fontId="2"/>
  </si>
  <si>
    <t>想定期間</t>
    <rPh sb="0" eb="4">
      <t>ソウテイキカン</t>
    </rPh>
    <phoneticPr fontId="2"/>
  </si>
  <si>
    <t>期間合計</t>
    <rPh sb="0" eb="2">
      <t>キカン</t>
    </rPh>
    <rPh sb="2" eb="4">
      <t>ゴウケイ</t>
    </rPh>
    <rPh sb="3" eb="4">
      <t>ケイ</t>
    </rPh>
    <phoneticPr fontId="2"/>
  </si>
  <si>
    <t>15年間の累計額</t>
    <rPh sb="2" eb="4">
      <t>ネンカン</t>
    </rPh>
    <rPh sb="5" eb="7">
      <t>ルイケイゴウケイ</t>
    </rPh>
    <phoneticPr fontId="2"/>
  </si>
  <si>
    <t>単年度当たりの増額</t>
    <rPh sb="0" eb="3">
      <t>タンネンド</t>
    </rPh>
    <rPh sb="3" eb="4">
      <t>ア</t>
    </rPh>
    <rPh sb="7" eb="9">
      <t>ゾウガク</t>
    </rPh>
    <phoneticPr fontId="2"/>
  </si>
  <si>
    <t>専有面積合計</t>
    <rPh sb="0" eb="4">
      <t>センユウメンセキ</t>
    </rPh>
    <rPh sb="4" eb="6">
      <t>ゴウケイ</t>
    </rPh>
    <phoneticPr fontId="2"/>
  </si>
  <si>
    <t>単価/m2/年</t>
    <rPh sb="0" eb="2">
      <t>タンカ</t>
    </rPh>
    <rPh sb="6" eb="7">
      <t>ネン</t>
    </rPh>
    <phoneticPr fontId="2"/>
  </si>
  <si>
    <t>月額単価/m2</t>
    <rPh sb="0" eb="2">
      <t>ツキガク</t>
    </rPh>
    <rPh sb="2" eb="4">
      <t>タンカ</t>
    </rPh>
    <phoneticPr fontId="2"/>
  </si>
  <si>
    <t>店舗</t>
    <rPh sb="0" eb="2">
      <t>テンポ</t>
    </rPh>
    <phoneticPr fontId="2"/>
  </si>
  <si>
    <t>セントラル</t>
    <phoneticPr fontId="2"/>
  </si>
  <si>
    <t>特別会計収入</t>
    <rPh sb="0" eb="2">
      <t>トクベツ</t>
    </rPh>
    <rPh sb="2" eb="4">
      <t>カイケイ</t>
    </rPh>
    <rPh sb="4" eb="6">
      <t>シュウニュウ</t>
    </rPh>
    <phoneticPr fontId="2"/>
  </si>
  <si>
    <t>修繕積立金</t>
    <rPh sb="0" eb="2">
      <t>シュウゼン</t>
    </rPh>
    <rPh sb="2" eb="5">
      <t>ツミタテキン</t>
    </rPh>
    <phoneticPr fontId="2"/>
  </si>
  <si>
    <t>面積</t>
    <rPh sb="0" eb="2">
      <t>メンセキ</t>
    </rPh>
    <phoneticPr fontId="2"/>
  </si>
  <si>
    <t>面積合計</t>
    <rPh sb="0" eb="2">
      <t>メンセキ</t>
    </rPh>
    <rPh sb="2" eb="4">
      <t>ゴウケイ</t>
    </rPh>
    <phoneticPr fontId="2"/>
  </si>
  <si>
    <t>期間（年・ヶ月）</t>
    <rPh sb="0" eb="2">
      <t>キカン</t>
    </rPh>
    <rPh sb="3" eb="4">
      <t>ネン</t>
    </rPh>
    <rPh sb="6" eb="7">
      <t>ゲツ</t>
    </rPh>
    <phoneticPr fontId="2"/>
  </si>
  <si>
    <t>増額合計額</t>
    <rPh sb="0" eb="2">
      <t>ゾウガク</t>
    </rPh>
    <rPh sb="2" eb="5">
      <t>ゴウケイガク</t>
    </rPh>
    <phoneticPr fontId="2"/>
  </si>
  <si>
    <t>①小計</t>
    <rPh sb="1" eb="3">
      <t>ショウケイ</t>
    </rPh>
    <phoneticPr fontId="2"/>
  </si>
  <si>
    <t>対象</t>
    <rPh sb="0" eb="2">
      <t>タイショウ</t>
    </rPh>
    <phoneticPr fontId="2"/>
  </si>
  <si>
    <t>増額金額/m2/月</t>
    <rPh sb="0" eb="2">
      <t>ゾウガク</t>
    </rPh>
    <rPh sb="2" eb="4">
      <t>キンガク</t>
    </rPh>
    <rPh sb="8" eb="9">
      <t>ツキ</t>
    </rPh>
    <phoneticPr fontId="2"/>
  </si>
  <si>
    <t>住宅駐車場使用料</t>
    <rPh sb="0" eb="2">
      <t>ジュウタク</t>
    </rPh>
    <rPh sb="2" eb="5">
      <t>チュウシャジョウ</t>
    </rPh>
    <rPh sb="5" eb="8">
      <t>シヨウリョウ</t>
    </rPh>
    <phoneticPr fontId="2"/>
  </si>
  <si>
    <t>値上率</t>
    <rPh sb="0" eb="2">
      <t>ネア</t>
    </rPh>
    <rPh sb="2" eb="3">
      <t>リツ</t>
    </rPh>
    <phoneticPr fontId="2"/>
  </si>
  <si>
    <t>月額合計</t>
    <rPh sb="0" eb="1">
      <t>ツキ</t>
    </rPh>
    <rPh sb="1" eb="2">
      <t>ガク</t>
    </rPh>
    <rPh sb="2" eb="4">
      <t>ゴウケイ</t>
    </rPh>
    <phoneticPr fontId="2"/>
  </si>
  <si>
    <t>施設駐車場使用料</t>
    <rPh sb="0" eb="2">
      <t>シセツ</t>
    </rPh>
    <rPh sb="2" eb="5">
      <t>チュウシャジョウ</t>
    </rPh>
    <rPh sb="5" eb="8">
      <t>シヨウリョウ</t>
    </rPh>
    <phoneticPr fontId="2"/>
  </si>
  <si>
    <t>年額合計</t>
    <rPh sb="0" eb="2">
      <t>ネンガク</t>
    </rPh>
    <rPh sb="2" eb="4">
      <t>ゴウケイ</t>
    </rPh>
    <phoneticPr fontId="2"/>
  </si>
  <si>
    <t>駐車場特別修繕費</t>
    <rPh sb="0" eb="3">
      <t>チュウシャジョウ</t>
    </rPh>
    <rPh sb="3" eb="5">
      <t>トクベツ</t>
    </rPh>
    <rPh sb="5" eb="8">
      <t>シュウゼンヒ</t>
    </rPh>
    <phoneticPr fontId="2"/>
  </si>
  <si>
    <r>
      <rPr>
        <sz val="8"/>
        <color rgb="FF000000"/>
        <rFont val="Segoe UI Symbol"/>
        <family val="3"/>
      </rPr>
      <t>➁</t>
    </r>
    <r>
      <rPr>
        <sz val="8"/>
        <color rgb="FF000000"/>
        <rFont val="BIZ UDゴシック"/>
        <family val="3"/>
        <charset val="128"/>
      </rPr>
      <t>小計</t>
    </r>
    <rPh sb="1" eb="3">
      <t>ショウケイ</t>
    </rPh>
    <phoneticPr fontId="2"/>
  </si>
  <si>
    <r>
      <t>①+</t>
    </r>
    <r>
      <rPr>
        <sz val="8"/>
        <color theme="1"/>
        <rFont val="Segoe UI Symbol"/>
        <family val="3"/>
      </rPr>
      <t>➁</t>
    </r>
    <r>
      <rPr>
        <sz val="8"/>
        <color theme="1"/>
        <rFont val="BIZ UDゴシック"/>
        <family val="3"/>
        <charset val="128"/>
      </rPr>
      <t>年合計額</t>
    </r>
    <rPh sb="3" eb="4">
      <t>ネン</t>
    </rPh>
    <rPh sb="4" eb="6">
      <t>ゴウケイ</t>
    </rPh>
    <rPh sb="6" eb="7">
      <t>ガク</t>
    </rPh>
    <phoneticPr fontId="2"/>
  </si>
  <si>
    <t>看板使用料</t>
    <rPh sb="0" eb="2">
      <t>カンバン</t>
    </rPh>
    <rPh sb="2" eb="5">
      <t>シヨウリョウ</t>
    </rPh>
    <phoneticPr fontId="2"/>
  </si>
  <si>
    <t>シートロック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</si>
</sst>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0;[Red]#,##0.000"/>
    <numFmt numFmtId="178" formatCode="#,##0;[Red]#,##0"/>
    <numFmt numFmtId="179" formatCode="0.00_ "/>
    <numFmt numFmtId="180" formatCode="#,##0.00_ ;[Red]\-#,##0.00\ "/>
    <numFmt numFmtId="181" formatCode="#,##0_ "/>
    <numFmt numFmtId="182" formatCode="#,##0.000_ "/>
    <numFmt numFmtId="183" formatCode="#,##0.00_ "/>
    <numFmt numFmtId="184" formatCode="[$-411]General"/>
  </numFmts>
  <fonts count="12" x14ac:knownFonts="1">
    <font>
      <sz val="11"/>
      <color theme="1"/>
      <name val="Arial"/>
      <family val="2"/>
    </font>
    <font>
      <sz val="8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b/>
      <sz val="8"/>
      <color theme="1"/>
      <name val="BIZ UDゴシック"/>
      <family val="3"/>
      <charset val="128"/>
    </font>
    <font>
      <sz val="8"/>
      <name val="BIZ UDゴシック"/>
      <family val="3"/>
      <charset val="128"/>
    </font>
    <font>
      <b/>
      <sz val="8"/>
      <color theme="3" tint="0.249977111117893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0"/>
      <color rgb="FF000000"/>
      <name val="Times New Roman"/>
      <family val="1"/>
    </font>
    <font>
      <sz val="8"/>
      <color rgb="FF000000"/>
      <name val="BIZ UDゴシック"/>
      <family val="3"/>
      <charset val="128"/>
    </font>
    <font>
      <sz val="8"/>
      <color rgb="FF000000"/>
      <name val="Segoe UI Symbol"/>
      <family val="3"/>
    </font>
    <font>
      <sz val="8"/>
      <color theme="1"/>
      <name val="Segoe UI Symbol"/>
      <family val="3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double">
        <color indexed="64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184" fontId="8" fillId="0" borderId="0"/>
  </cellStyleXfs>
  <cellXfs count="1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76" fontId="1" fillId="0" borderId="1" xfId="0" applyNumberFormat="1" applyFont="1" applyBorder="1">
      <alignment vertical="center"/>
    </xf>
    <xf numFmtId="0" fontId="1" fillId="2" borderId="2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" xfId="0" applyNumberFormat="1" applyFont="1" applyFill="1" applyBorder="1">
      <alignment vertical="center"/>
    </xf>
    <xf numFmtId="177" fontId="1" fillId="2" borderId="5" xfId="0" applyNumberFormat="1" applyFont="1" applyFill="1" applyBorder="1">
      <alignment vertical="center"/>
    </xf>
    <xf numFmtId="177" fontId="1" fillId="3" borderId="6" xfId="0" applyNumberFormat="1" applyFont="1" applyFill="1" applyBorder="1">
      <alignment vertical="center"/>
    </xf>
    <xf numFmtId="0" fontId="1" fillId="4" borderId="0" xfId="0" applyFont="1" applyFill="1">
      <alignment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176" fontId="1" fillId="4" borderId="0" xfId="0" applyNumberFormat="1" applyFont="1" applyFill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>
      <alignment vertical="center"/>
    </xf>
    <xf numFmtId="176" fontId="1" fillId="2" borderId="2" xfId="0" applyNumberFormat="1" applyFont="1" applyFill="1" applyBorder="1">
      <alignment vertical="center"/>
    </xf>
    <xf numFmtId="176" fontId="1" fillId="2" borderId="3" xfId="0" applyNumberFormat="1" applyFont="1" applyFill="1" applyBorder="1">
      <alignment vertical="center"/>
    </xf>
    <xf numFmtId="176" fontId="1" fillId="2" borderId="4" xfId="0" applyNumberFormat="1" applyFont="1" applyFill="1" applyBorder="1">
      <alignment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76" fontId="1" fillId="2" borderId="5" xfId="0" applyNumberFormat="1" applyFont="1" applyFill="1" applyBorder="1">
      <alignment vertical="center"/>
    </xf>
    <xf numFmtId="176" fontId="1" fillId="3" borderId="6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>
      <alignment vertical="center"/>
    </xf>
    <xf numFmtId="0" fontId="4" fillId="5" borderId="0" xfId="0" applyFont="1" applyFill="1">
      <alignment vertical="center"/>
    </xf>
    <xf numFmtId="0" fontId="4" fillId="5" borderId="0" xfId="0" applyFont="1" applyFill="1" applyAlignment="1">
      <alignment horizontal="center" vertical="center"/>
    </xf>
    <xf numFmtId="2" fontId="4" fillId="5" borderId="0" xfId="0" applyNumberFormat="1" applyFont="1" applyFill="1">
      <alignment vertical="center"/>
    </xf>
    <xf numFmtId="176" fontId="1" fillId="5" borderId="0" xfId="0" applyNumberFormat="1" applyFont="1" applyFill="1">
      <alignment vertical="center"/>
    </xf>
    <xf numFmtId="176" fontId="1" fillId="5" borderId="1" xfId="0" applyNumberFormat="1" applyFont="1" applyFill="1" applyBorder="1">
      <alignment vertical="center"/>
    </xf>
    <xf numFmtId="0" fontId="1" fillId="5" borderId="0" xfId="0" applyFont="1" applyFill="1">
      <alignment vertical="center"/>
    </xf>
    <xf numFmtId="0" fontId="1" fillId="5" borderId="2" xfId="0" applyFont="1" applyFill="1" applyBorder="1">
      <alignment vertical="center"/>
    </xf>
    <xf numFmtId="0" fontId="1" fillId="5" borderId="2" xfId="0" applyFont="1" applyFill="1" applyBorder="1" applyAlignment="1">
      <alignment horizontal="center" vertical="center"/>
    </xf>
    <xf numFmtId="2" fontId="1" fillId="5" borderId="2" xfId="0" applyNumberFormat="1" applyFont="1" applyFill="1" applyBorder="1">
      <alignment vertical="center"/>
    </xf>
    <xf numFmtId="178" fontId="1" fillId="5" borderId="2" xfId="0" applyNumberFormat="1" applyFont="1" applyFill="1" applyBorder="1">
      <alignment vertical="center"/>
    </xf>
    <xf numFmtId="176" fontId="1" fillId="5" borderId="2" xfId="0" applyNumberFormat="1" applyFont="1" applyFill="1" applyBorder="1">
      <alignment vertical="center"/>
    </xf>
    <xf numFmtId="176" fontId="1" fillId="5" borderId="3" xfId="0" applyNumberFormat="1" applyFont="1" applyFill="1" applyBorder="1">
      <alignment vertical="center"/>
    </xf>
    <xf numFmtId="176" fontId="1" fillId="5" borderId="4" xfId="0" applyNumberFormat="1" applyFont="1" applyFill="1" applyBorder="1">
      <alignment vertical="center"/>
    </xf>
    <xf numFmtId="176" fontId="1" fillId="5" borderId="5" xfId="0" applyNumberFormat="1" applyFont="1" applyFill="1" applyBorder="1">
      <alignment vertical="center"/>
    </xf>
    <xf numFmtId="176" fontId="1" fillId="5" borderId="6" xfId="0" applyNumberFormat="1" applyFont="1" applyFill="1" applyBorder="1">
      <alignment vertical="center"/>
    </xf>
    <xf numFmtId="0" fontId="1" fillId="5" borderId="0" xfId="0" applyFont="1" applyFill="1" applyAlignment="1">
      <alignment horizontal="center" vertical="center"/>
    </xf>
    <xf numFmtId="2" fontId="1" fillId="5" borderId="0" xfId="0" applyNumberFormat="1" applyFont="1" applyFill="1">
      <alignment vertical="center"/>
    </xf>
    <xf numFmtId="179" fontId="1" fillId="5" borderId="0" xfId="0" applyNumberFormat="1" applyFont="1" applyFill="1">
      <alignment vertical="center"/>
    </xf>
    <xf numFmtId="3" fontId="1" fillId="5" borderId="0" xfId="0" applyNumberFormat="1" applyFont="1" applyFill="1">
      <alignment vertical="center"/>
    </xf>
    <xf numFmtId="177" fontId="1" fillId="5" borderId="0" xfId="0" applyNumberFormat="1" applyFont="1" applyFill="1">
      <alignment vertical="center"/>
    </xf>
    <xf numFmtId="179" fontId="1" fillId="0" borderId="0" xfId="0" applyNumberFormat="1" applyFont="1">
      <alignment vertical="center"/>
    </xf>
    <xf numFmtId="3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5" fillId="6" borderId="0" xfId="0" applyFont="1" applyFill="1" applyAlignment="1">
      <alignment horizontal="right" vertical="center"/>
    </xf>
    <xf numFmtId="2" fontId="5" fillId="6" borderId="0" xfId="0" applyNumberFormat="1" applyFont="1" applyFill="1">
      <alignment vertical="center"/>
    </xf>
    <xf numFmtId="176" fontId="5" fillId="6" borderId="0" xfId="0" applyNumberFormat="1" applyFont="1" applyFill="1">
      <alignment vertical="center"/>
    </xf>
    <xf numFmtId="176" fontId="5" fillId="6" borderId="1" xfId="0" applyNumberFormat="1" applyFont="1" applyFill="1" applyBorder="1">
      <alignment vertical="center"/>
    </xf>
    <xf numFmtId="0" fontId="5" fillId="6" borderId="0" xfId="0" applyFont="1" applyFill="1">
      <alignment vertical="center"/>
    </xf>
    <xf numFmtId="2" fontId="5" fillId="6" borderId="2" xfId="0" applyNumberFormat="1" applyFont="1" applyFill="1" applyBorder="1">
      <alignment vertical="center"/>
    </xf>
    <xf numFmtId="178" fontId="5" fillId="6" borderId="2" xfId="0" applyNumberFormat="1" applyFont="1" applyFill="1" applyBorder="1">
      <alignment vertical="center"/>
    </xf>
    <xf numFmtId="176" fontId="5" fillId="6" borderId="2" xfId="0" applyNumberFormat="1" applyFont="1" applyFill="1" applyBorder="1">
      <alignment vertical="center"/>
    </xf>
    <xf numFmtId="176" fontId="5" fillId="6" borderId="3" xfId="0" applyNumberFormat="1" applyFont="1" applyFill="1" applyBorder="1">
      <alignment vertical="center"/>
    </xf>
    <xf numFmtId="176" fontId="5" fillId="6" borderId="4" xfId="0" applyNumberFormat="1" applyFont="1" applyFill="1" applyBorder="1">
      <alignment vertical="center"/>
    </xf>
    <xf numFmtId="176" fontId="5" fillId="6" borderId="5" xfId="0" applyNumberFormat="1" applyFont="1" applyFill="1" applyBorder="1">
      <alignment vertical="center"/>
    </xf>
    <xf numFmtId="176" fontId="3" fillId="3" borderId="6" xfId="0" applyNumberFormat="1" applyFont="1" applyFill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>
      <alignment vertical="center"/>
    </xf>
    <xf numFmtId="178" fontId="1" fillId="0" borderId="2" xfId="0" applyNumberFormat="1" applyFont="1" applyBorder="1">
      <alignment vertical="center"/>
    </xf>
    <xf numFmtId="176" fontId="1" fillId="0" borderId="2" xfId="0" applyNumberFormat="1" applyFont="1" applyBorder="1">
      <alignment vertical="center"/>
    </xf>
    <xf numFmtId="0" fontId="1" fillId="0" borderId="6" xfId="0" applyFont="1" applyBorder="1">
      <alignment vertical="center"/>
    </xf>
    <xf numFmtId="176" fontId="1" fillId="4" borderId="7" xfId="0" applyNumberFormat="1" applyFont="1" applyFill="1" applyBorder="1" applyAlignment="1">
      <alignment horizontal="center" vertical="center"/>
    </xf>
    <xf numFmtId="180" fontId="5" fillId="6" borderId="0" xfId="0" applyNumberFormat="1" applyFont="1" applyFill="1">
      <alignment vertical="center"/>
    </xf>
    <xf numFmtId="180" fontId="5" fillId="6" borderId="8" xfId="0" applyNumberFormat="1" applyFont="1" applyFill="1" applyBorder="1">
      <alignment vertical="center"/>
    </xf>
    <xf numFmtId="178" fontId="5" fillId="6" borderId="8" xfId="0" applyNumberFormat="1" applyFont="1" applyFill="1" applyBorder="1">
      <alignment vertical="center"/>
    </xf>
    <xf numFmtId="176" fontId="5" fillId="6" borderId="8" xfId="0" applyNumberFormat="1" applyFont="1" applyFill="1" applyBorder="1">
      <alignment vertical="center"/>
    </xf>
    <xf numFmtId="176" fontId="5" fillId="6" borderId="9" xfId="0" applyNumberFormat="1" applyFont="1" applyFill="1" applyBorder="1">
      <alignment vertical="center"/>
    </xf>
    <xf numFmtId="176" fontId="5" fillId="6" borderId="10" xfId="0" applyNumberFormat="1" applyFont="1" applyFill="1" applyBorder="1">
      <alignment vertical="center"/>
    </xf>
    <xf numFmtId="176" fontId="5" fillId="6" borderId="11" xfId="0" applyNumberFormat="1" applyFont="1" applyFill="1" applyBorder="1">
      <alignment vertical="center"/>
    </xf>
    <xf numFmtId="176" fontId="3" fillId="3" borderId="12" xfId="0" applyNumberFormat="1" applyFont="1" applyFill="1" applyBorder="1">
      <alignment vertical="center"/>
    </xf>
    <xf numFmtId="178" fontId="1" fillId="0" borderId="0" xfId="0" applyNumberFormat="1" applyFont="1">
      <alignment vertical="center"/>
    </xf>
    <xf numFmtId="0" fontId="1" fillId="5" borderId="0" xfId="0" applyFont="1" applyFill="1" applyAlignment="1">
      <alignment horizontal="right" vertical="center"/>
    </xf>
    <xf numFmtId="0" fontId="3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6" fontId="5" fillId="0" borderId="0" xfId="0" applyNumberFormat="1" applyFont="1" applyAlignment="1"/>
    <xf numFmtId="176" fontId="3" fillId="0" borderId="0" xfId="0" applyNumberFormat="1" applyFont="1">
      <alignment vertical="center"/>
    </xf>
    <xf numFmtId="176" fontId="1" fillId="7" borderId="0" xfId="0" applyNumberFormat="1" applyFont="1" applyFill="1" applyAlignment="1">
      <alignment horizontal="center" vertical="center"/>
    </xf>
    <xf numFmtId="176" fontId="6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>
      <alignment vertical="center"/>
    </xf>
    <xf numFmtId="181" fontId="1" fillId="0" borderId="0" xfId="0" applyNumberFormat="1" applyFont="1">
      <alignment vertical="center"/>
    </xf>
    <xf numFmtId="182" fontId="1" fillId="0" borderId="0" xfId="0" applyNumberFormat="1" applyFont="1">
      <alignment vertical="center"/>
    </xf>
    <xf numFmtId="180" fontId="1" fillId="3" borderId="13" xfId="0" applyNumberFormat="1" applyFont="1" applyFill="1" applyBorder="1">
      <alignment vertical="center"/>
    </xf>
    <xf numFmtId="176" fontId="1" fillId="8" borderId="0" xfId="0" applyNumberFormat="1" applyFont="1" applyFill="1" applyAlignment="1">
      <alignment horizontal="right" vertical="center"/>
    </xf>
    <xf numFmtId="183" fontId="1" fillId="0" borderId="0" xfId="0" applyNumberFormat="1" applyFont="1">
      <alignment vertical="center"/>
    </xf>
    <xf numFmtId="0" fontId="1" fillId="0" borderId="14" xfId="0" applyFont="1" applyBorder="1">
      <alignment vertical="center"/>
    </xf>
    <xf numFmtId="0" fontId="1" fillId="0" borderId="14" xfId="0" applyFont="1" applyBorder="1" applyAlignment="1">
      <alignment horizontal="center" vertical="center"/>
    </xf>
    <xf numFmtId="176" fontId="1" fillId="0" borderId="14" xfId="0" applyNumberFormat="1" applyFont="1" applyBorder="1">
      <alignment vertical="center"/>
    </xf>
    <xf numFmtId="176" fontId="1" fillId="0" borderId="14" xfId="0" applyNumberFormat="1" applyFont="1" applyBorder="1" applyAlignment="1"/>
    <xf numFmtId="176" fontId="3" fillId="0" borderId="14" xfId="0" applyNumberFormat="1" applyFont="1" applyBorder="1">
      <alignment vertical="center"/>
    </xf>
    <xf numFmtId="176" fontId="1" fillId="0" borderId="14" xfId="0" applyNumberFormat="1" applyFont="1" applyBorder="1" applyAlignment="1">
      <alignment horizontal="left" vertical="center"/>
    </xf>
    <xf numFmtId="176" fontId="1" fillId="0" borderId="14" xfId="0" applyNumberFormat="1" applyFont="1" applyBorder="1" applyAlignment="1">
      <alignment horizontal="center" vertical="center"/>
    </xf>
    <xf numFmtId="176" fontId="7" fillId="0" borderId="14" xfId="0" applyNumberFormat="1" applyFont="1" applyBorder="1">
      <alignment vertical="center"/>
    </xf>
    <xf numFmtId="176" fontId="7" fillId="0" borderId="14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right"/>
    </xf>
    <xf numFmtId="180" fontId="1" fillId="0" borderId="0" xfId="0" applyNumberFormat="1" applyFont="1">
      <alignment vertical="center"/>
    </xf>
    <xf numFmtId="176" fontId="1" fillId="0" borderId="0" xfId="0" applyNumberFormat="1" applyFont="1" applyAlignment="1"/>
    <xf numFmtId="176" fontId="1" fillId="3" borderId="13" xfId="0" applyNumberFormat="1" applyFont="1" applyFill="1" applyBorder="1">
      <alignment vertical="center"/>
    </xf>
    <xf numFmtId="176" fontId="9" fillId="0" borderId="0" xfId="1" applyNumberFormat="1" applyFont="1"/>
    <xf numFmtId="176" fontId="9" fillId="0" borderId="0" xfId="1" applyNumberFormat="1" applyFont="1" applyAlignment="1">
      <alignment horizontal="left"/>
    </xf>
    <xf numFmtId="9" fontId="1" fillId="0" borderId="0" xfId="0" applyNumberFormat="1" applyFont="1">
      <alignment vertical="center"/>
    </xf>
    <xf numFmtId="176" fontId="1" fillId="4" borderId="0" xfId="0" applyNumberFormat="1" applyFont="1" applyFill="1">
      <alignment vertical="center"/>
    </xf>
    <xf numFmtId="176" fontId="5" fillId="0" borderId="0" xfId="0" applyNumberFormat="1" applyFont="1">
      <alignment vertical="center"/>
    </xf>
    <xf numFmtId="176" fontId="1" fillId="8" borderId="0" xfId="0" applyNumberFormat="1" applyFont="1" applyFill="1">
      <alignment vertical="center"/>
    </xf>
    <xf numFmtId="0" fontId="1" fillId="2" borderId="15" xfId="0" applyFont="1" applyFill="1" applyBorder="1">
      <alignment vertical="center"/>
    </xf>
    <xf numFmtId="178" fontId="1" fillId="2" borderId="15" xfId="0" applyNumberFormat="1" applyFont="1" applyFill="1" applyBorder="1">
      <alignment vertical="center"/>
    </xf>
    <xf numFmtId="0" fontId="1" fillId="3" borderId="16" xfId="0" applyFont="1" applyFill="1" applyBorder="1">
      <alignment vertical="center"/>
    </xf>
    <xf numFmtId="0" fontId="1" fillId="3" borderId="6" xfId="0" applyFont="1" applyFill="1" applyBorder="1">
      <alignment vertical="center"/>
    </xf>
    <xf numFmtId="180" fontId="1" fillId="0" borderId="0" xfId="0" applyNumberFormat="1" applyFont="1" applyAlignment="1">
      <alignment horizontal="right"/>
    </xf>
    <xf numFmtId="176" fontId="9" fillId="0" borderId="0" xfId="1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5" fillId="6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right" vertical="center"/>
    </xf>
    <xf numFmtId="176" fontId="1" fillId="9" borderId="0" xfId="0" applyNumberFormat="1" applyFont="1" applyFill="1">
      <alignment vertical="center"/>
    </xf>
    <xf numFmtId="176" fontId="1" fillId="9" borderId="1" xfId="0" applyNumberFormat="1" applyFont="1" applyFill="1" applyBorder="1">
      <alignment vertical="center"/>
    </xf>
    <xf numFmtId="0" fontId="1" fillId="9" borderId="2" xfId="0" applyFont="1" applyFill="1" applyBorder="1">
      <alignment vertical="center"/>
    </xf>
    <xf numFmtId="0" fontId="1" fillId="9" borderId="2" xfId="0" applyFont="1" applyFill="1" applyBorder="1" applyAlignment="1">
      <alignment horizontal="center" vertical="center"/>
    </xf>
    <xf numFmtId="2" fontId="1" fillId="9" borderId="2" xfId="0" applyNumberFormat="1" applyFont="1" applyFill="1" applyBorder="1">
      <alignment vertical="center"/>
    </xf>
    <xf numFmtId="177" fontId="1" fillId="9" borderId="2" xfId="0" applyNumberFormat="1" applyFont="1" applyFill="1" applyBorder="1">
      <alignment vertical="center"/>
    </xf>
    <xf numFmtId="177" fontId="1" fillId="9" borderId="3" xfId="0" applyNumberFormat="1" applyFont="1" applyFill="1" applyBorder="1">
      <alignment vertical="center"/>
    </xf>
    <xf numFmtId="177" fontId="1" fillId="9" borderId="4" xfId="0" applyNumberFormat="1" applyFont="1" applyFill="1" applyBorder="1">
      <alignment vertical="center"/>
    </xf>
  </cellXfs>
  <cellStyles count="2">
    <cellStyle name="Excel Built-in Normal 1" xfId="1" xr:uid="{DD5AC622-2C32-4BDF-8620-E10B3A7F5B9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314325</xdr:colOff>
      <xdr:row>17</xdr:row>
      <xdr:rowOff>114300</xdr:rowOff>
    </xdr:from>
    <xdr:to>
      <xdr:col>20</xdr:col>
      <xdr:colOff>581024</xdr:colOff>
      <xdr:row>48</xdr:row>
      <xdr:rowOff>66674</xdr:rowOff>
    </xdr:to>
    <xdr:pic>
      <xdr:nvPicPr>
        <xdr:cNvPr id="2" name="グラフィックス 1" descr="山形の矢印 単色塗りつぶし">
          <a:extLst>
            <a:ext uri="{FF2B5EF4-FFF2-40B4-BE49-F238E27FC236}">
              <a16:creationId xmlns:a16="http://schemas.microsoft.com/office/drawing/2014/main" id="{37958863-DCC5-4F0E-9186-94A41940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91875" y="2562225"/>
          <a:ext cx="4381499" cy="438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213FD-1209-438C-9C9C-8EBDDAC99139}">
  <sheetPr>
    <pageSetUpPr fitToPage="1"/>
  </sheetPr>
  <dimension ref="A1:DG230"/>
  <sheetViews>
    <sheetView tabSelected="1" topLeftCell="W1" zoomScale="90" zoomScaleNormal="90" workbookViewId="0">
      <selection activeCell="V22" sqref="V22"/>
    </sheetView>
  </sheetViews>
  <sheetFormatPr defaultRowHeight="11.25" x14ac:dyDescent="0.2"/>
  <cols>
    <col min="1" max="1" width="9" style="1"/>
    <col min="2" max="2" width="9" style="2"/>
    <col min="3" max="3" width="9" style="3"/>
    <col min="4" max="4" width="9" style="4"/>
    <col min="5" max="5" width="9.75" style="4" bestFit="1" customWidth="1"/>
    <col min="6" max="6" width="12" style="4" customWidth="1"/>
    <col min="7" max="10" width="9" style="4"/>
    <col min="11" max="11" width="14.75" style="4" bestFit="1" customWidth="1"/>
    <col min="12" max="12" width="12.25" style="4" bestFit="1" customWidth="1"/>
    <col min="13" max="13" width="9.75" style="4" bestFit="1" customWidth="1"/>
    <col min="14" max="14" width="12.25" style="1" bestFit="1" customWidth="1"/>
    <col min="15" max="15" width="9" style="1"/>
    <col min="16" max="16" width="9" style="1" customWidth="1"/>
    <col min="17" max="22" width="9" style="1"/>
    <col min="23" max="23" width="9" style="1" customWidth="1"/>
    <col min="24" max="24" width="3.25" style="1" customWidth="1"/>
    <col min="25" max="25" width="3" style="1" customWidth="1"/>
    <col min="26" max="26" width="4.125" style="1" customWidth="1"/>
    <col min="27" max="27" width="6" style="6" customWidth="1"/>
    <col min="28" max="28" width="7.125" style="6" customWidth="1"/>
    <col min="29" max="29" width="8.25" style="6" customWidth="1"/>
    <col min="30" max="30" width="7.5" style="18" customWidth="1"/>
    <col min="31" max="31" width="7.5" style="6" customWidth="1"/>
    <col min="32" max="32" width="7.75" style="6" customWidth="1"/>
    <col min="33" max="33" width="6.375" style="6" hidden="1" customWidth="1"/>
    <col min="34" max="36" width="9" style="6"/>
    <col min="37" max="38" width="0" style="6" hidden="1" customWidth="1"/>
    <col min="39" max="39" width="9" style="6"/>
    <col min="40" max="40" width="9" style="117"/>
    <col min="41" max="41" width="9" style="1"/>
    <col min="42" max="42" width="10.125" style="1" bestFit="1" customWidth="1"/>
    <col min="43" max="16384" width="9" style="1"/>
  </cols>
  <sheetData>
    <row r="1" spans="1:40" x14ac:dyDescent="0.2">
      <c r="A1" s="1" t="s">
        <v>0</v>
      </c>
      <c r="D1" s="126">
        <v>184</v>
      </c>
      <c r="E1" s="126">
        <v>139</v>
      </c>
      <c r="F1" s="126">
        <v>196</v>
      </c>
      <c r="G1" s="126"/>
      <c r="H1" s="127">
        <v>78</v>
      </c>
      <c r="I1" s="126">
        <v>84</v>
      </c>
      <c r="J1" s="126">
        <v>78</v>
      </c>
      <c r="M1" s="5"/>
      <c r="AA1" s="128" t="s">
        <v>1</v>
      </c>
      <c r="AB1" s="129"/>
      <c r="AC1" s="130"/>
      <c r="AD1" s="131">
        <f>SUM(D1+P127)</f>
        <v>195.88581529113762</v>
      </c>
      <c r="AE1" s="131">
        <f>SUM(E1+P127)</f>
        <v>150.88581529113762</v>
      </c>
      <c r="AF1" s="131">
        <f>SUM(F1+P127)</f>
        <v>207.88581529113762</v>
      </c>
      <c r="AG1" s="132"/>
      <c r="AH1" s="133">
        <f>SUM(H1+L132)</f>
        <v>148</v>
      </c>
      <c r="AI1" s="131">
        <f>SUM(I1+L132)</f>
        <v>154</v>
      </c>
      <c r="AJ1" s="131">
        <f>SUM(J1+L132)</f>
        <v>148</v>
      </c>
      <c r="AK1" s="9"/>
      <c r="AL1" s="10"/>
      <c r="AM1" s="11"/>
      <c r="AN1" s="12"/>
    </row>
    <row r="2" spans="1:40" s="13" customFormat="1" x14ac:dyDescent="0.2">
      <c r="A2" s="13" t="s">
        <v>2</v>
      </c>
      <c r="B2" s="14" t="s">
        <v>3</v>
      </c>
      <c r="C2" s="15" t="s">
        <v>4</v>
      </c>
      <c r="D2" s="16" t="s">
        <v>5</v>
      </c>
      <c r="E2" s="16" t="s">
        <v>6</v>
      </c>
      <c r="F2" s="16" t="s">
        <v>7</v>
      </c>
      <c r="G2" s="16"/>
      <c r="H2" s="17" t="s">
        <v>8</v>
      </c>
      <c r="I2" s="16" t="s">
        <v>9</v>
      </c>
      <c r="J2" s="16" t="s">
        <v>10</v>
      </c>
      <c r="K2" s="16"/>
      <c r="L2" s="16"/>
      <c r="M2" s="17" t="s">
        <v>11</v>
      </c>
      <c r="AA2" s="6" t="s">
        <v>2</v>
      </c>
      <c r="AB2" s="7" t="s">
        <v>3</v>
      </c>
      <c r="AC2" s="8" t="s">
        <v>4</v>
      </c>
      <c r="AD2" s="18" t="s">
        <v>5</v>
      </c>
      <c r="AE2" s="19" t="s">
        <v>6</v>
      </c>
      <c r="AF2" s="19" t="s">
        <v>12</v>
      </c>
      <c r="AG2" s="20"/>
      <c r="AH2" s="21" t="s">
        <v>8</v>
      </c>
      <c r="AI2" s="19" t="s">
        <v>9</v>
      </c>
      <c r="AJ2" s="19" t="s">
        <v>13</v>
      </c>
      <c r="AK2" s="19"/>
      <c r="AL2" s="20"/>
      <c r="AM2" s="22" t="s">
        <v>14</v>
      </c>
      <c r="AN2" s="23" t="s">
        <v>15</v>
      </c>
    </row>
    <row r="3" spans="1:40" x14ac:dyDescent="0.2">
      <c r="A3" s="1">
        <v>101</v>
      </c>
      <c r="B3" s="2" t="s">
        <v>16</v>
      </c>
      <c r="C3" s="3">
        <v>39.6</v>
      </c>
      <c r="D3" s="4">
        <f>C3*D1</f>
        <v>7286.4000000000005</v>
      </c>
      <c r="H3" s="5">
        <f>C3*H1</f>
        <v>3088.8</v>
      </c>
      <c r="M3" s="5">
        <f>SUM(D3:K3)</f>
        <v>10375.200000000001</v>
      </c>
      <c r="AA3" s="6">
        <v>101</v>
      </c>
      <c r="AB3" s="7" t="s">
        <v>16</v>
      </c>
      <c r="AC3" s="8">
        <v>39.6</v>
      </c>
      <c r="AD3" s="18">
        <f>AC3*AD1</f>
        <v>7757.0782855290499</v>
      </c>
      <c r="AE3" s="19"/>
      <c r="AF3" s="19"/>
      <c r="AG3" s="20"/>
      <c r="AH3" s="21">
        <f>AC3*AH1</f>
        <v>5860.8</v>
      </c>
      <c r="AI3" s="19"/>
      <c r="AJ3" s="19"/>
      <c r="AK3" s="19"/>
      <c r="AL3" s="20"/>
      <c r="AM3" s="24">
        <f>SUM(AD3:AK3)</f>
        <v>13617.87828552905</v>
      </c>
      <c r="AN3" s="25">
        <f>AM3-M3</f>
        <v>3242.6782855290494</v>
      </c>
    </row>
    <row r="4" spans="1:40" x14ac:dyDescent="0.2">
      <c r="A4" s="1">
        <v>102</v>
      </c>
      <c r="B4" s="2" t="s">
        <v>16</v>
      </c>
      <c r="C4" s="3">
        <v>33.659999999999997</v>
      </c>
      <c r="D4" s="4">
        <f>C4*D1</f>
        <v>6193.44</v>
      </c>
      <c r="H4" s="5">
        <f>C4*H1</f>
        <v>2625.4799999999996</v>
      </c>
      <c r="M4" s="5">
        <f t="shared" ref="M4:M36" si="0">SUM(D4:K4)</f>
        <v>8818.9199999999983</v>
      </c>
      <c r="AA4" s="6">
        <v>102</v>
      </c>
      <c r="AB4" s="7" t="s">
        <v>16</v>
      </c>
      <c r="AC4" s="8">
        <v>33.659999999999997</v>
      </c>
      <c r="AD4" s="18">
        <f>AC4*AD1</f>
        <v>6593.5165426996919</v>
      </c>
      <c r="AE4" s="19"/>
      <c r="AF4" s="19"/>
      <c r="AG4" s="20"/>
      <c r="AH4" s="21">
        <f>AC4*AH1</f>
        <v>4981.6799999999994</v>
      </c>
      <c r="AI4" s="19"/>
      <c r="AJ4" s="19"/>
      <c r="AK4" s="19"/>
      <c r="AL4" s="20"/>
      <c r="AM4" s="24">
        <f t="shared" ref="AM4:AM36" si="1">SUM(AD4:AK4)</f>
        <v>11575.19654269969</v>
      </c>
      <c r="AN4" s="25">
        <f t="shared" ref="AN4:AN36" si="2">AM4-M4</f>
        <v>2756.2765426996921</v>
      </c>
    </row>
    <row r="5" spans="1:40" x14ac:dyDescent="0.2">
      <c r="A5" s="26">
        <v>103</v>
      </c>
      <c r="B5" s="27" t="s">
        <v>16</v>
      </c>
      <c r="C5" s="28">
        <v>23.58</v>
      </c>
      <c r="D5" s="4">
        <f>C5*D1</f>
        <v>4338.7199999999993</v>
      </c>
      <c r="H5" s="5">
        <f>C5*H1</f>
        <v>1839.2399999999998</v>
      </c>
      <c r="M5" s="5">
        <f t="shared" si="0"/>
        <v>6177.9599999999991</v>
      </c>
      <c r="AA5" s="6">
        <v>103</v>
      </c>
      <c r="AB5" s="7" t="s">
        <v>16</v>
      </c>
      <c r="AC5" s="8">
        <v>23.58</v>
      </c>
      <c r="AD5" s="18">
        <f>AC5*AD1</f>
        <v>4618.9875245650246</v>
      </c>
      <c r="AE5" s="19"/>
      <c r="AF5" s="19"/>
      <c r="AG5" s="20"/>
      <c r="AH5" s="21">
        <f>AC5*AH1</f>
        <v>3489.8399999999997</v>
      </c>
      <c r="AI5" s="19"/>
      <c r="AJ5" s="19"/>
      <c r="AK5" s="19"/>
      <c r="AL5" s="20"/>
      <c r="AM5" s="24">
        <f t="shared" si="1"/>
        <v>8108.8275245650239</v>
      </c>
      <c r="AN5" s="25">
        <f t="shared" si="2"/>
        <v>1930.8675245650247</v>
      </c>
    </row>
    <row r="6" spans="1:40" x14ac:dyDescent="0.2">
      <c r="A6" s="26">
        <v>104</v>
      </c>
      <c r="B6" s="27" t="s">
        <v>16</v>
      </c>
      <c r="C6" s="28">
        <v>25.85</v>
      </c>
      <c r="D6" s="4">
        <f>C6*D1</f>
        <v>4756.4000000000005</v>
      </c>
      <c r="H6" s="5">
        <f>C6*H1</f>
        <v>2016.3000000000002</v>
      </c>
      <c r="M6" s="5">
        <f t="shared" si="0"/>
        <v>6772.7000000000007</v>
      </c>
      <c r="AA6" s="6">
        <v>104</v>
      </c>
      <c r="AB6" s="7" t="s">
        <v>16</v>
      </c>
      <c r="AC6" s="8">
        <v>25.85</v>
      </c>
      <c r="AD6" s="18">
        <f>AC6*AD1</f>
        <v>5063.6483252759081</v>
      </c>
      <c r="AE6" s="19"/>
      <c r="AF6" s="19"/>
      <c r="AG6" s="20"/>
      <c r="AH6" s="21">
        <f>AC6*AH1</f>
        <v>3825.8</v>
      </c>
      <c r="AI6" s="19"/>
      <c r="AJ6" s="19"/>
      <c r="AK6" s="19"/>
      <c r="AL6" s="20"/>
      <c r="AM6" s="24">
        <f t="shared" si="1"/>
        <v>8889.4483252759092</v>
      </c>
      <c r="AN6" s="25">
        <f t="shared" si="2"/>
        <v>2116.7483252759084</v>
      </c>
    </row>
    <row r="7" spans="1:40" s="34" customFormat="1" x14ac:dyDescent="0.2">
      <c r="A7" s="29">
        <v>105</v>
      </c>
      <c r="B7" s="30" t="s">
        <v>16</v>
      </c>
      <c r="C7" s="31">
        <v>29.88</v>
      </c>
      <c r="D7" s="32">
        <f>C7*D1</f>
        <v>5497.92</v>
      </c>
      <c r="E7" s="32"/>
      <c r="F7" s="32"/>
      <c r="G7" s="32"/>
      <c r="H7" s="33">
        <f>C7*H1</f>
        <v>2330.64</v>
      </c>
      <c r="I7" s="32"/>
      <c r="J7" s="32"/>
      <c r="K7" s="32"/>
      <c r="L7" s="32"/>
      <c r="M7" s="33">
        <f t="shared" si="0"/>
        <v>7828.5599999999995</v>
      </c>
      <c r="AA7" s="35">
        <v>105</v>
      </c>
      <c r="AB7" s="36" t="s">
        <v>16</v>
      </c>
      <c r="AC7" s="37">
        <v>29.88</v>
      </c>
      <c r="AD7" s="38">
        <f>AC7*AD1</f>
        <v>5853.0681608991918</v>
      </c>
      <c r="AE7" s="39"/>
      <c r="AF7" s="39"/>
      <c r="AG7" s="40"/>
      <c r="AH7" s="41">
        <f>AC7*AH1</f>
        <v>4422.24</v>
      </c>
      <c r="AI7" s="39"/>
      <c r="AJ7" s="39"/>
      <c r="AK7" s="39"/>
      <c r="AL7" s="40"/>
      <c r="AM7" s="42">
        <f t="shared" si="1"/>
        <v>10275.308160899192</v>
      </c>
      <c r="AN7" s="43">
        <f t="shared" si="2"/>
        <v>2446.748160899193</v>
      </c>
    </row>
    <row r="8" spans="1:40" s="34" customFormat="1" x14ac:dyDescent="0.2">
      <c r="A8" s="29">
        <v>106</v>
      </c>
      <c r="B8" s="30" t="s">
        <v>16</v>
      </c>
      <c r="C8" s="31">
        <v>29.16</v>
      </c>
      <c r="D8" s="32">
        <f>C8*D1</f>
        <v>5365.44</v>
      </c>
      <c r="E8" s="32"/>
      <c r="F8" s="32"/>
      <c r="G8" s="32"/>
      <c r="H8" s="33">
        <f>C8*H1</f>
        <v>2274.48</v>
      </c>
      <c r="I8" s="32"/>
      <c r="J8" s="32"/>
      <c r="K8" s="32"/>
      <c r="L8" s="32"/>
      <c r="M8" s="33">
        <f t="shared" si="0"/>
        <v>7639.92</v>
      </c>
      <c r="AA8" s="35">
        <v>106</v>
      </c>
      <c r="AB8" s="36" t="s">
        <v>16</v>
      </c>
      <c r="AC8" s="37">
        <v>29.16</v>
      </c>
      <c r="AD8" s="38">
        <f>AC8*AD1</f>
        <v>5712.0303738895727</v>
      </c>
      <c r="AE8" s="39"/>
      <c r="AF8" s="39"/>
      <c r="AG8" s="40"/>
      <c r="AH8" s="41">
        <f>AC8*AH1</f>
        <v>4315.68</v>
      </c>
      <c r="AI8" s="39"/>
      <c r="AJ8" s="39"/>
      <c r="AK8" s="39"/>
      <c r="AL8" s="40"/>
      <c r="AM8" s="42">
        <f t="shared" si="1"/>
        <v>10027.710373889573</v>
      </c>
      <c r="AN8" s="43">
        <f t="shared" si="2"/>
        <v>2387.7903738895729</v>
      </c>
    </row>
    <row r="9" spans="1:40" ht="12.75" customHeight="1" x14ac:dyDescent="0.2">
      <c r="A9" s="26">
        <v>107</v>
      </c>
      <c r="B9" s="27" t="s">
        <v>16</v>
      </c>
      <c r="C9" s="28">
        <v>29.68</v>
      </c>
      <c r="D9" s="4">
        <f>C9*D1</f>
        <v>5461.12</v>
      </c>
      <c r="H9" s="5">
        <f>C9*H1</f>
        <v>2315.04</v>
      </c>
      <c r="M9" s="5">
        <f t="shared" si="0"/>
        <v>7776.16</v>
      </c>
      <c r="AA9" s="6">
        <v>107</v>
      </c>
      <c r="AB9" s="7" t="s">
        <v>16</v>
      </c>
      <c r="AC9" s="8">
        <v>29.68</v>
      </c>
      <c r="AD9" s="18">
        <f>AC9*AD1</f>
        <v>5813.8909978409647</v>
      </c>
      <c r="AE9" s="19"/>
      <c r="AF9" s="19"/>
      <c r="AG9" s="20"/>
      <c r="AH9" s="21">
        <f>AC9*AH1</f>
        <v>4392.6400000000003</v>
      </c>
      <c r="AI9" s="19"/>
      <c r="AJ9" s="19"/>
      <c r="AK9" s="19"/>
      <c r="AL9" s="20"/>
      <c r="AM9" s="24">
        <f t="shared" si="1"/>
        <v>10206.530997840964</v>
      </c>
      <c r="AN9" s="25">
        <f t="shared" si="2"/>
        <v>2430.3709978409643</v>
      </c>
    </row>
    <row r="10" spans="1:40" x14ac:dyDescent="0.2">
      <c r="A10" s="26">
        <v>108</v>
      </c>
      <c r="B10" s="27" t="s">
        <v>16</v>
      </c>
      <c r="C10" s="28">
        <v>26.12</v>
      </c>
      <c r="D10" s="4">
        <f>C10*D1</f>
        <v>4806.08</v>
      </c>
      <c r="H10" s="5">
        <f>C10*H1</f>
        <v>2037.3600000000001</v>
      </c>
      <c r="M10" s="5">
        <f t="shared" si="0"/>
        <v>6843.4400000000005</v>
      </c>
      <c r="AA10" s="6">
        <v>108</v>
      </c>
      <c r="AB10" s="7" t="s">
        <v>16</v>
      </c>
      <c r="AC10" s="8">
        <v>26.12</v>
      </c>
      <c r="AD10" s="18">
        <f>AC10*AD1</f>
        <v>5116.5374954045146</v>
      </c>
      <c r="AE10" s="19"/>
      <c r="AF10" s="19"/>
      <c r="AG10" s="20"/>
      <c r="AH10" s="21">
        <f>AC10*AH1</f>
        <v>3865.76</v>
      </c>
      <c r="AI10" s="19"/>
      <c r="AJ10" s="19"/>
      <c r="AK10" s="19"/>
      <c r="AL10" s="20"/>
      <c r="AM10" s="24">
        <f t="shared" si="1"/>
        <v>8982.2974954045148</v>
      </c>
      <c r="AN10" s="25">
        <f t="shared" si="2"/>
        <v>2138.8574954045143</v>
      </c>
    </row>
    <row r="11" spans="1:40" x14ac:dyDescent="0.2">
      <c r="A11" s="1">
        <v>109</v>
      </c>
      <c r="B11" s="2" t="s">
        <v>16</v>
      </c>
      <c r="C11" s="3">
        <v>58.75</v>
      </c>
      <c r="D11" s="4">
        <f>C11*D1</f>
        <v>10810</v>
      </c>
      <c r="H11" s="5">
        <f>C11*H1</f>
        <v>4582.5</v>
      </c>
      <c r="M11" s="5">
        <f t="shared" si="0"/>
        <v>15392.5</v>
      </c>
      <c r="AA11" s="6">
        <v>109</v>
      </c>
      <c r="AB11" s="7" t="s">
        <v>16</v>
      </c>
      <c r="AC11" s="8">
        <v>58.75</v>
      </c>
      <c r="AD11" s="18">
        <f>AC11*AD1</f>
        <v>11508.291648354336</v>
      </c>
      <c r="AE11" s="19"/>
      <c r="AF11" s="19"/>
      <c r="AG11" s="20"/>
      <c r="AH11" s="21">
        <f>AC11*AH1</f>
        <v>8695</v>
      </c>
      <c r="AI11" s="19"/>
      <c r="AJ11" s="19"/>
      <c r="AK11" s="19"/>
      <c r="AL11" s="20"/>
      <c r="AM11" s="24">
        <f t="shared" si="1"/>
        <v>20203.291648354338</v>
      </c>
      <c r="AN11" s="25">
        <f t="shared" si="2"/>
        <v>4810.7916483543377</v>
      </c>
    </row>
    <row r="12" spans="1:40" x14ac:dyDescent="0.2">
      <c r="A12" s="1">
        <v>110</v>
      </c>
      <c r="B12" s="2" t="s">
        <v>16</v>
      </c>
      <c r="C12" s="3">
        <v>60.5</v>
      </c>
      <c r="D12" s="4">
        <f>C12*D1</f>
        <v>11132</v>
      </c>
      <c r="H12" s="5">
        <f>C12*H1</f>
        <v>4719</v>
      </c>
      <c r="M12" s="5">
        <f t="shared" si="0"/>
        <v>15851</v>
      </c>
      <c r="AA12" s="6">
        <v>110</v>
      </c>
      <c r="AB12" s="7" t="s">
        <v>16</v>
      </c>
      <c r="AC12" s="8">
        <v>60.5</v>
      </c>
      <c r="AD12" s="18">
        <f>AC12*AD1</f>
        <v>11851.091825113826</v>
      </c>
      <c r="AE12" s="19"/>
      <c r="AF12" s="19"/>
      <c r="AG12" s="20"/>
      <c r="AH12" s="21">
        <f>AC12*AH1</f>
        <v>8954</v>
      </c>
      <c r="AI12" s="19"/>
      <c r="AJ12" s="19"/>
      <c r="AK12" s="19"/>
      <c r="AL12" s="20"/>
      <c r="AM12" s="24">
        <f t="shared" si="1"/>
        <v>20805.091825113828</v>
      </c>
      <c r="AN12" s="25">
        <f t="shared" si="2"/>
        <v>4954.0918251138282</v>
      </c>
    </row>
    <row r="13" spans="1:40" s="34" customFormat="1" x14ac:dyDescent="0.2">
      <c r="A13" s="34">
        <v>111</v>
      </c>
      <c r="B13" s="44" t="s">
        <v>16</v>
      </c>
      <c r="C13" s="45">
        <v>4271.87</v>
      </c>
      <c r="D13" s="32"/>
      <c r="E13" s="32"/>
      <c r="F13" s="32">
        <f>C13*F1</f>
        <v>837286.52</v>
      </c>
      <c r="G13" s="32"/>
      <c r="H13" s="33"/>
      <c r="I13" s="32"/>
      <c r="J13" s="32">
        <f>C13*J1</f>
        <v>333205.86</v>
      </c>
      <c r="K13" s="32"/>
      <c r="L13" s="32"/>
      <c r="M13" s="33">
        <f t="shared" si="0"/>
        <v>1170492.3799999999</v>
      </c>
      <c r="AA13" s="35">
        <v>111</v>
      </c>
      <c r="AB13" s="36" t="s">
        <v>16</v>
      </c>
      <c r="AC13" s="37">
        <v>4271.87</v>
      </c>
      <c r="AD13" s="38"/>
      <c r="AE13" s="39"/>
      <c r="AF13" s="39">
        <f>AC13*AF1</f>
        <v>888061.17776775209</v>
      </c>
      <c r="AG13" s="40"/>
      <c r="AH13" s="41"/>
      <c r="AI13" s="39"/>
      <c r="AJ13" s="39">
        <f>AC13*AJ1</f>
        <v>632236.76</v>
      </c>
      <c r="AK13" s="39"/>
      <c r="AL13" s="40"/>
      <c r="AM13" s="42">
        <f t="shared" si="1"/>
        <v>1520297.937767752</v>
      </c>
      <c r="AN13" s="43">
        <f t="shared" si="2"/>
        <v>349805.55776775209</v>
      </c>
    </row>
    <row r="14" spans="1:40" x14ac:dyDescent="0.2">
      <c r="A14" s="1">
        <v>112</v>
      </c>
      <c r="B14" s="2" t="s">
        <v>16</v>
      </c>
      <c r="C14" s="3">
        <v>24.01</v>
      </c>
      <c r="D14" s="4">
        <f>C14*D1</f>
        <v>4417.84</v>
      </c>
      <c r="H14" s="5">
        <f>C14*H1</f>
        <v>1872.7800000000002</v>
      </c>
      <c r="M14" s="5">
        <f t="shared" si="0"/>
        <v>6290.6200000000008</v>
      </c>
      <c r="AA14" s="6">
        <v>112</v>
      </c>
      <c r="AB14" s="7" t="s">
        <v>16</v>
      </c>
      <c r="AC14" s="8">
        <v>24.01</v>
      </c>
      <c r="AD14" s="18">
        <f>AC14*AD1</f>
        <v>4703.2184251402141</v>
      </c>
      <c r="AE14" s="19"/>
      <c r="AF14" s="19"/>
      <c r="AG14" s="20"/>
      <c r="AH14" s="21">
        <f>AC14*AH1</f>
        <v>3553.48</v>
      </c>
      <c r="AI14" s="19"/>
      <c r="AJ14" s="19"/>
      <c r="AK14" s="19"/>
      <c r="AL14" s="20"/>
      <c r="AM14" s="24">
        <f t="shared" si="1"/>
        <v>8256.6984251402137</v>
      </c>
      <c r="AN14" s="25">
        <f t="shared" si="2"/>
        <v>1966.0784251402129</v>
      </c>
    </row>
    <row r="15" spans="1:40" s="34" customFormat="1" x14ac:dyDescent="0.2">
      <c r="A15" s="34">
        <v>113</v>
      </c>
      <c r="B15" s="44" t="s">
        <v>16</v>
      </c>
      <c r="C15" s="45">
        <v>66.319999999999993</v>
      </c>
      <c r="D15" s="32">
        <f>C15*D1</f>
        <v>12202.88</v>
      </c>
      <c r="E15" s="32"/>
      <c r="F15" s="32"/>
      <c r="G15" s="32"/>
      <c r="H15" s="33">
        <f>C15*H1</f>
        <v>5172.9599999999991</v>
      </c>
      <c r="I15" s="32"/>
      <c r="J15" s="32"/>
      <c r="K15" s="32"/>
      <c r="L15" s="32"/>
      <c r="M15" s="33">
        <f t="shared" si="0"/>
        <v>17375.839999999997</v>
      </c>
      <c r="AA15" s="35">
        <v>113</v>
      </c>
      <c r="AB15" s="36" t="s">
        <v>16</v>
      </c>
      <c r="AC15" s="37">
        <v>66.319999999999993</v>
      </c>
      <c r="AD15" s="38">
        <f>AC15*AD1</f>
        <v>12991.147270108246</v>
      </c>
      <c r="AE15" s="39"/>
      <c r="AF15" s="39"/>
      <c r="AG15" s="40"/>
      <c r="AH15" s="41">
        <f>AC15*AH1</f>
        <v>9815.3599999999988</v>
      </c>
      <c r="AI15" s="39"/>
      <c r="AJ15" s="39"/>
      <c r="AK15" s="39"/>
      <c r="AL15" s="40"/>
      <c r="AM15" s="42">
        <f t="shared" si="1"/>
        <v>22806.507270108246</v>
      </c>
      <c r="AN15" s="43">
        <f t="shared" si="2"/>
        <v>5430.6672701082498</v>
      </c>
    </row>
    <row r="16" spans="1:40" s="34" customFormat="1" x14ac:dyDescent="0.2">
      <c r="A16" s="34">
        <v>114</v>
      </c>
      <c r="B16" s="44" t="s">
        <v>16</v>
      </c>
      <c r="C16" s="45">
        <v>48.27</v>
      </c>
      <c r="D16" s="32">
        <f>C16*D1</f>
        <v>8881.68</v>
      </c>
      <c r="E16" s="32"/>
      <c r="F16" s="32"/>
      <c r="G16" s="32"/>
      <c r="H16" s="33">
        <f>C16*H1</f>
        <v>3765.0600000000004</v>
      </c>
      <c r="I16" s="32"/>
      <c r="J16" s="32"/>
      <c r="K16" s="32"/>
      <c r="L16" s="32"/>
      <c r="M16" s="33">
        <f t="shared" si="0"/>
        <v>12646.740000000002</v>
      </c>
      <c r="AA16" s="35">
        <v>114</v>
      </c>
      <c r="AB16" s="36" t="s">
        <v>16</v>
      </c>
      <c r="AC16" s="37">
        <v>48.27</v>
      </c>
      <c r="AD16" s="38">
        <f>AC16*AD1</f>
        <v>9455.4083041032136</v>
      </c>
      <c r="AE16" s="39"/>
      <c r="AF16" s="39"/>
      <c r="AG16" s="40"/>
      <c r="AH16" s="41">
        <f>AC16*AH1</f>
        <v>7143.96</v>
      </c>
      <c r="AI16" s="39"/>
      <c r="AJ16" s="39"/>
      <c r="AK16" s="39"/>
      <c r="AL16" s="40"/>
      <c r="AM16" s="42">
        <f t="shared" si="1"/>
        <v>16599.368304103213</v>
      </c>
      <c r="AN16" s="43">
        <f t="shared" si="2"/>
        <v>3952.6283041032111</v>
      </c>
    </row>
    <row r="17" spans="1:50" s="34" customFormat="1" x14ac:dyDescent="0.2">
      <c r="A17" s="34">
        <v>115</v>
      </c>
      <c r="B17" s="44" t="s">
        <v>16</v>
      </c>
      <c r="C17" s="45">
        <v>66.92</v>
      </c>
      <c r="D17" s="32">
        <f>C17*D1</f>
        <v>12313.28</v>
      </c>
      <c r="E17" s="32"/>
      <c r="F17" s="32"/>
      <c r="G17" s="32"/>
      <c r="H17" s="33">
        <f>C17*H1</f>
        <v>5219.76</v>
      </c>
      <c r="I17" s="32"/>
      <c r="J17" s="32"/>
      <c r="K17" s="32"/>
      <c r="L17" s="32"/>
      <c r="M17" s="33">
        <f t="shared" si="0"/>
        <v>17533.04</v>
      </c>
      <c r="AA17" s="35">
        <v>115</v>
      </c>
      <c r="AB17" s="36" t="s">
        <v>16</v>
      </c>
      <c r="AC17" s="37">
        <v>66.92</v>
      </c>
      <c r="AD17" s="38">
        <f>AC17*AD1</f>
        <v>13108.67875928293</v>
      </c>
      <c r="AE17" s="39"/>
      <c r="AF17" s="39"/>
      <c r="AG17" s="40"/>
      <c r="AH17" s="41">
        <f>AC17*AH1</f>
        <v>9904.16</v>
      </c>
      <c r="AI17" s="39"/>
      <c r="AJ17" s="39"/>
      <c r="AK17" s="39"/>
      <c r="AL17" s="40"/>
      <c r="AM17" s="42">
        <f t="shared" si="1"/>
        <v>23012.838759282931</v>
      </c>
      <c r="AN17" s="43">
        <f t="shared" si="2"/>
        <v>5479.7987592829304</v>
      </c>
    </row>
    <row r="18" spans="1:50" x14ac:dyDescent="0.2">
      <c r="A18" s="1">
        <v>116</v>
      </c>
      <c r="B18" s="2" t="s">
        <v>16</v>
      </c>
      <c r="C18" s="3">
        <v>64.08</v>
      </c>
      <c r="D18" s="4">
        <f>C18*D1</f>
        <v>11790.72</v>
      </c>
      <c r="H18" s="5">
        <f>C18*H1</f>
        <v>4998.24</v>
      </c>
      <c r="M18" s="5">
        <f t="shared" si="0"/>
        <v>16788.96</v>
      </c>
      <c r="AA18" s="6">
        <v>116</v>
      </c>
      <c r="AB18" s="7" t="s">
        <v>16</v>
      </c>
      <c r="AC18" s="8">
        <v>64.08</v>
      </c>
      <c r="AD18" s="18">
        <f>AC18*AD1</f>
        <v>12552.363043856098</v>
      </c>
      <c r="AE18" s="19"/>
      <c r="AF18" s="19"/>
      <c r="AG18" s="20"/>
      <c r="AH18" s="21">
        <f>AC18*AH1</f>
        <v>9483.84</v>
      </c>
      <c r="AI18" s="19"/>
      <c r="AJ18" s="19"/>
      <c r="AK18" s="19"/>
      <c r="AL18" s="20"/>
      <c r="AM18" s="24">
        <f t="shared" si="1"/>
        <v>22036.203043856098</v>
      </c>
      <c r="AN18" s="25">
        <f t="shared" si="2"/>
        <v>5247.2430438560987</v>
      </c>
    </row>
    <row r="19" spans="1:50" x14ac:dyDescent="0.2">
      <c r="A19" s="1">
        <v>117</v>
      </c>
      <c r="B19" s="2" t="s">
        <v>16</v>
      </c>
      <c r="C19" s="3">
        <v>66.59</v>
      </c>
      <c r="D19" s="4">
        <f>C19*D1</f>
        <v>12252.560000000001</v>
      </c>
      <c r="H19" s="5">
        <f>C19*H1</f>
        <v>5194.0200000000004</v>
      </c>
      <c r="M19" s="5">
        <f t="shared" si="0"/>
        <v>17446.580000000002</v>
      </c>
      <c r="AA19" s="6">
        <v>117</v>
      </c>
      <c r="AB19" s="7" t="s">
        <v>16</v>
      </c>
      <c r="AC19" s="8">
        <v>66.59</v>
      </c>
      <c r="AD19" s="18">
        <f>AC19*AD1</f>
        <v>13044.036440236854</v>
      </c>
      <c r="AE19" s="19"/>
      <c r="AF19" s="19"/>
      <c r="AG19" s="20"/>
      <c r="AH19" s="21">
        <f>AC19*AH1</f>
        <v>9855.32</v>
      </c>
      <c r="AI19" s="19"/>
      <c r="AJ19" s="19"/>
      <c r="AK19" s="19"/>
      <c r="AL19" s="20"/>
      <c r="AM19" s="24">
        <f t="shared" si="1"/>
        <v>22899.356440236854</v>
      </c>
      <c r="AN19" s="25">
        <f t="shared" si="2"/>
        <v>5452.7764402368521</v>
      </c>
    </row>
    <row r="20" spans="1:50" x14ac:dyDescent="0.2">
      <c r="A20" s="1">
        <v>118</v>
      </c>
      <c r="B20" s="2" t="s">
        <v>16</v>
      </c>
      <c r="C20" s="3">
        <v>67.64</v>
      </c>
      <c r="D20" s="4">
        <f>C20*D1</f>
        <v>12445.76</v>
      </c>
      <c r="H20" s="5">
        <f>C20*H1</f>
        <v>5275.92</v>
      </c>
      <c r="M20" s="5">
        <f t="shared" si="0"/>
        <v>17721.68</v>
      </c>
      <c r="AA20" s="6">
        <v>118</v>
      </c>
      <c r="AB20" s="7" t="s">
        <v>16</v>
      </c>
      <c r="AC20" s="8">
        <v>67.64</v>
      </c>
      <c r="AD20" s="18">
        <f>AC20*AD1</f>
        <v>13249.716546292548</v>
      </c>
      <c r="AE20" s="19"/>
      <c r="AF20" s="19"/>
      <c r="AG20" s="20"/>
      <c r="AH20" s="21">
        <f>AC20*AH1</f>
        <v>10010.719999999999</v>
      </c>
      <c r="AI20" s="19"/>
      <c r="AJ20" s="19"/>
      <c r="AK20" s="19"/>
      <c r="AL20" s="20"/>
      <c r="AM20" s="24">
        <f t="shared" si="1"/>
        <v>23260.436546292549</v>
      </c>
      <c r="AN20" s="25">
        <f t="shared" si="2"/>
        <v>5538.7565462925486</v>
      </c>
    </row>
    <row r="21" spans="1:50" s="34" customFormat="1" x14ac:dyDescent="0.2">
      <c r="A21" s="34">
        <v>119</v>
      </c>
      <c r="B21" s="44" t="s">
        <v>16</v>
      </c>
      <c r="C21" s="45">
        <v>43.26</v>
      </c>
      <c r="D21" s="32">
        <f>C21*D1</f>
        <v>7959.8399999999992</v>
      </c>
      <c r="E21" s="32"/>
      <c r="F21" s="32"/>
      <c r="G21" s="32"/>
      <c r="H21" s="33">
        <f>C21*H1</f>
        <v>3374.2799999999997</v>
      </c>
      <c r="I21" s="32"/>
      <c r="J21" s="32"/>
      <c r="K21" s="32"/>
      <c r="L21" s="32"/>
      <c r="M21" s="33">
        <f t="shared" si="0"/>
        <v>11334.119999999999</v>
      </c>
      <c r="AA21" s="35">
        <v>119</v>
      </c>
      <c r="AB21" s="36" t="s">
        <v>16</v>
      </c>
      <c r="AC21" s="37">
        <v>43.26</v>
      </c>
      <c r="AD21" s="38">
        <f>AC21*AD1</f>
        <v>8474.0203694946122</v>
      </c>
      <c r="AE21" s="39"/>
      <c r="AF21" s="39"/>
      <c r="AG21" s="40"/>
      <c r="AH21" s="41">
        <f>AC21*AH1</f>
        <v>6402.48</v>
      </c>
      <c r="AI21" s="39"/>
      <c r="AJ21" s="39"/>
      <c r="AK21" s="39"/>
      <c r="AL21" s="40"/>
      <c r="AM21" s="42">
        <f t="shared" si="1"/>
        <v>14876.500369494612</v>
      </c>
      <c r="AN21" s="43">
        <f t="shared" si="2"/>
        <v>3542.3803694946128</v>
      </c>
      <c r="AQ21" s="44" t="s">
        <v>17</v>
      </c>
      <c r="AR21" s="44" t="s">
        <v>18</v>
      </c>
      <c r="AS21" s="44" t="s">
        <v>19</v>
      </c>
      <c r="AT21" s="44"/>
      <c r="AU21" s="44" t="s">
        <v>20</v>
      </c>
      <c r="AV21" s="44" t="s">
        <v>19</v>
      </c>
      <c r="AX21" s="34" t="s">
        <v>21</v>
      </c>
    </row>
    <row r="22" spans="1:50" s="34" customFormat="1" x14ac:dyDescent="0.2">
      <c r="A22" s="34">
        <v>120</v>
      </c>
      <c r="B22" s="44" t="s">
        <v>16</v>
      </c>
      <c r="C22" s="45">
        <v>42.24</v>
      </c>
      <c r="D22" s="32">
        <f>C22*D1</f>
        <v>7772.1600000000008</v>
      </c>
      <c r="E22" s="32"/>
      <c r="F22" s="32"/>
      <c r="G22" s="32"/>
      <c r="H22" s="33">
        <f>C22*H1</f>
        <v>3294.7200000000003</v>
      </c>
      <c r="I22" s="32"/>
      <c r="J22" s="32"/>
      <c r="K22" s="32"/>
      <c r="L22" s="32"/>
      <c r="M22" s="33">
        <f t="shared" si="0"/>
        <v>11066.880000000001</v>
      </c>
      <c r="AA22" s="35">
        <v>120</v>
      </c>
      <c r="AB22" s="36" t="s">
        <v>16</v>
      </c>
      <c r="AC22" s="37">
        <v>42.24</v>
      </c>
      <c r="AD22" s="38">
        <f>AC22*AD1</f>
        <v>8274.216837897653</v>
      </c>
      <c r="AE22" s="39"/>
      <c r="AF22" s="39"/>
      <c r="AG22" s="40"/>
      <c r="AH22" s="41">
        <f>AC22*AH1</f>
        <v>6251.52</v>
      </c>
      <c r="AI22" s="39"/>
      <c r="AJ22" s="39"/>
      <c r="AK22" s="39"/>
      <c r="AL22" s="40"/>
      <c r="AM22" s="42">
        <f t="shared" si="1"/>
        <v>14525.736837897653</v>
      </c>
      <c r="AN22" s="43">
        <f t="shared" si="2"/>
        <v>3458.8568378976524</v>
      </c>
      <c r="AP22" s="34" t="s">
        <v>22</v>
      </c>
      <c r="AQ22" s="46">
        <f>AQ26</f>
        <v>1211.6400000000003</v>
      </c>
      <c r="AR22" s="34">
        <v>184</v>
      </c>
      <c r="AS22" s="47">
        <f>AQ22*AR22</f>
        <v>222941.76000000007</v>
      </c>
      <c r="AU22" s="48">
        <f>AD1</f>
        <v>195.88581529113762</v>
      </c>
      <c r="AV22" s="47">
        <f>AQ22*AU22</f>
        <v>237343.08923935404</v>
      </c>
      <c r="AX22" s="47">
        <f>AV22-AS22</f>
        <v>14401.329239353974</v>
      </c>
    </row>
    <row r="23" spans="1:50" x14ac:dyDescent="0.2">
      <c r="A23" s="1">
        <v>121</v>
      </c>
      <c r="B23" s="2" t="s">
        <v>16</v>
      </c>
      <c r="C23" s="3">
        <v>45.47</v>
      </c>
      <c r="D23" s="4">
        <f>C23*D1</f>
        <v>8366.48</v>
      </c>
      <c r="H23" s="5">
        <f>C23*H1</f>
        <v>3546.66</v>
      </c>
      <c r="M23" s="5">
        <f t="shared" si="0"/>
        <v>11913.14</v>
      </c>
      <c r="AA23" s="6">
        <v>121</v>
      </c>
      <c r="AB23" s="7" t="s">
        <v>16</v>
      </c>
      <c r="AC23" s="8">
        <v>45.47</v>
      </c>
      <c r="AD23" s="18">
        <f>AC23*AD1</f>
        <v>8906.9280212880276</v>
      </c>
      <c r="AE23" s="19"/>
      <c r="AF23" s="19"/>
      <c r="AG23" s="20"/>
      <c r="AH23" s="21">
        <f>AC23*AH1</f>
        <v>6729.5599999999995</v>
      </c>
      <c r="AI23" s="19"/>
      <c r="AJ23" s="19"/>
      <c r="AK23" s="19"/>
      <c r="AL23" s="20"/>
      <c r="AM23" s="24">
        <f t="shared" si="1"/>
        <v>15636.488021288027</v>
      </c>
      <c r="AN23" s="25">
        <f t="shared" si="2"/>
        <v>3723.3480212880277</v>
      </c>
      <c r="AP23" s="1" t="s">
        <v>23</v>
      </c>
      <c r="AQ23" s="49">
        <f>AQ27</f>
        <v>4648.37</v>
      </c>
      <c r="AR23" s="1">
        <v>196</v>
      </c>
      <c r="AS23" s="50">
        <f t="shared" ref="AS23" si="3">AQ23*AR23</f>
        <v>911080.52</v>
      </c>
      <c r="AU23" s="51">
        <f>AF1</f>
        <v>207.88581529113762</v>
      </c>
      <c r="AV23" s="50">
        <f t="shared" ref="AV23" si="4">AQ23*AU23</f>
        <v>966330.18722486531</v>
      </c>
      <c r="AX23" s="50">
        <f>AV23-AS23</f>
        <v>55249.66722486529</v>
      </c>
    </row>
    <row r="24" spans="1:50" x14ac:dyDescent="0.2">
      <c r="A24" s="1">
        <v>122</v>
      </c>
      <c r="B24" s="2" t="s">
        <v>16</v>
      </c>
      <c r="C24" s="3">
        <v>14.96</v>
      </c>
      <c r="D24" s="4">
        <f>C24*D1</f>
        <v>2752.6400000000003</v>
      </c>
      <c r="H24" s="5">
        <f>C24*H1</f>
        <v>1166.8800000000001</v>
      </c>
      <c r="M24" s="5">
        <f t="shared" si="0"/>
        <v>3919.5200000000004</v>
      </c>
      <c r="AA24" s="6">
        <v>122</v>
      </c>
      <c r="AB24" s="7" t="s">
        <v>16</v>
      </c>
      <c r="AC24" s="8">
        <v>14.96</v>
      </c>
      <c r="AD24" s="18">
        <f>AC24*AD1</f>
        <v>2930.4517967554189</v>
      </c>
      <c r="AE24" s="19"/>
      <c r="AF24" s="19"/>
      <c r="AG24" s="20"/>
      <c r="AH24" s="21">
        <f>AC24*AH1</f>
        <v>2214.08</v>
      </c>
      <c r="AI24" s="19"/>
      <c r="AJ24" s="19"/>
      <c r="AK24" s="19"/>
      <c r="AL24" s="20"/>
      <c r="AM24" s="24">
        <f t="shared" si="1"/>
        <v>5144.5317967554183</v>
      </c>
      <c r="AN24" s="25">
        <f t="shared" si="2"/>
        <v>1225.0117967554179</v>
      </c>
      <c r="AP24" s="1" t="s">
        <v>24</v>
      </c>
      <c r="AQ24" s="49">
        <f>AQ28</f>
        <v>5860.01</v>
      </c>
      <c r="AS24" s="50">
        <f>AS22+AS23</f>
        <v>1134022.28</v>
      </c>
      <c r="AV24" s="50">
        <f>AV22+AV23</f>
        <v>1203673.2764642194</v>
      </c>
      <c r="AX24" s="50">
        <f>AV24-AS24</f>
        <v>69650.99646421941</v>
      </c>
    </row>
    <row r="25" spans="1:50" x14ac:dyDescent="0.2">
      <c r="A25" s="1">
        <v>123</v>
      </c>
      <c r="B25" s="2" t="s">
        <v>16</v>
      </c>
      <c r="C25" s="3">
        <v>30.52</v>
      </c>
      <c r="D25" s="4">
        <f>C25*D1</f>
        <v>5615.68</v>
      </c>
      <c r="H25" s="5">
        <f>C25*H1</f>
        <v>2380.56</v>
      </c>
      <c r="M25" s="5">
        <f t="shared" si="0"/>
        <v>7996.24</v>
      </c>
      <c r="AA25" s="6">
        <v>123</v>
      </c>
      <c r="AB25" s="7" t="s">
        <v>16</v>
      </c>
      <c r="AC25" s="8">
        <v>30.52</v>
      </c>
      <c r="AD25" s="18">
        <f>AC25*AD1</f>
        <v>5978.4350826855198</v>
      </c>
      <c r="AE25" s="19"/>
      <c r="AF25" s="19"/>
      <c r="AG25" s="20"/>
      <c r="AH25" s="21">
        <f>AC25*AH1</f>
        <v>4516.96</v>
      </c>
      <c r="AI25" s="19"/>
      <c r="AJ25" s="19"/>
      <c r="AK25" s="19"/>
      <c r="AL25" s="20"/>
      <c r="AM25" s="24">
        <f t="shared" si="1"/>
        <v>10495.39508268552</v>
      </c>
      <c r="AN25" s="25">
        <f t="shared" si="2"/>
        <v>2499.15508268552</v>
      </c>
      <c r="AQ25" s="2" t="s">
        <v>17</v>
      </c>
      <c r="AR25" s="2" t="s">
        <v>18</v>
      </c>
      <c r="AS25" s="2" t="s">
        <v>19</v>
      </c>
      <c r="AT25" s="2"/>
      <c r="AU25" s="2" t="s">
        <v>20</v>
      </c>
      <c r="AV25" s="2" t="s">
        <v>19</v>
      </c>
    </row>
    <row r="26" spans="1:50" s="34" customFormat="1" x14ac:dyDescent="0.2">
      <c r="A26" s="34">
        <v>124</v>
      </c>
      <c r="B26" s="44" t="s">
        <v>16</v>
      </c>
      <c r="C26" s="45">
        <v>27.84</v>
      </c>
      <c r="D26" s="32">
        <f>C26*D1</f>
        <v>5122.5600000000004</v>
      </c>
      <c r="E26" s="32"/>
      <c r="F26" s="32"/>
      <c r="G26" s="32"/>
      <c r="H26" s="33">
        <f>C26*H1</f>
        <v>2171.52</v>
      </c>
      <c r="I26" s="32"/>
      <c r="J26" s="32"/>
      <c r="K26" s="32"/>
      <c r="L26" s="32"/>
      <c r="M26" s="33">
        <f t="shared" si="0"/>
        <v>7294.08</v>
      </c>
      <c r="AA26" s="35">
        <v>124</v>
      </c>
      <c r="AB26" s="36" t="s">
        <v>16</v>
      </c>
      <c r="AC26" s="37">
        <v>27.84</v>
      </c>
      <c r="AD26" s="38">
        <f>AC26*AD1</f>
        <v>5453.4610977052716</v>
      </c>
      <c r="AE26" s="39"/>
      <c r="AF26" s="39"/>
      <c r="AG26" s="40"/>
      <c r="AH26" s="41">
        <f>AC26*AH1</f>
        <v>4120.32</v>
      </c>
      <c r="AI26" s="39"/>
      <c r="AJ26" s="39"/>
      <c r="AK26" s="39"/>
      <c r="AL26" s="40"/>
      <c r="AM26" s="42">
        <f t="shared" si="1"/>
        <v>9573.7810977052723</v>
      </c>
      <c r="AN26" s="43">
        <f t="shared" si="2"/>
        <v>2279.7010977052723</v>
      </c>
      <c r="AP26" s="34" t="s">
        <v>22</v>
      </c>
      <c r="AQ26" s="46">
        <f>AC37-AC13-AC36</f>
        <v>1211.6400000000003</v>
      </c>
      <c r="AR26" s="34">
        <v>78</v>
      </c>
      <c r="AS26" s="47">
        <f>AQ26*AR26</f>
        <v>94507.920000000027</v>
      </c>
      <c r="AU26" s="34">
        <v>148</v>
      </c>
      <c r="AV26" s="47">
        <f>AQ26*AU26</f>
        <v>179322.72000000006</v>
      </c>
      <c r="AX26" s="47">
        <f t="shared" ref="AX26:AX27" si="5">AV26-AS26</f>
        <v>84814.800000000032</v>
      </c>
    </row>
    <row r="27" spans="1:50" x14ac:dyDescent="0.2">
      <c r="A27" s="1">
        <v>125</v>
      </c>
      <c r="B27" s="2" t="s">
        <v>16</v>
      </c>
      <c r="C27" s="3">
        <v>33.479999999999997</v>
      </c>
      <c r="D27" s="4">
        <f>C27*D1</f>
        <v>6160.32</v>
      </c>
      <c r="H27" s="5">
        <f>C27*H1</f>
        <v>2611.4399999999996</v>
      </c>
      <c r="M27" s="5">
        <f t="shared" si="0"/>
        <v>8771.7599999999984</v>
      </c>
      <c r="AA27" s="6">
        <v>125</v>
      </c>
      <c r="AB27" s="7" t="s">
        <v>16</v>
      </c>
      <c r="AC27" s="8">
        <v>33.479999999999997</v>
      </c>
      <c r="AD27" s="18">
        <f>AC27*AD1</f>
        <v>6558.2570959472869</v>
      </c>
      <c r="AE27" s="19"/>
      <c r="AF27" s="19"/>
      <c r="AG27" s="20"/>
      <c r="AH27" s="21">
        <f>AC27*AH1</f>
        <v>4955.04</v>
      </c>
      <c r="AI27" s="19"/>
      <c r="AJ27" s="19"/>
      <c r="AK27" s="19"/>
      <c r="AL27" s="20"/>
      <c r="AM27" s="24">
        <f t="shared" si="1"/>
        <v>11513.297095947288</v>
      </c>
      <c r="AN27" s="25">
        <f t="shared" si="2"/>
        <v>2741.5370959472893</v>
      </c>
      <c r="AP27" s="1" t="s">
        <v>23</v>
      </c>
      <c r="AQ27" s="49">
        <f>AC13+AC36</f>
        <v>4648.37</v>
      </c>
      <c r="AR27" s="1">
        <v>78</v>
      </c>
      <c r="AS27" s="50">
        <f t="shared" ref="AS27" si="6">AQ27*AR27</f>
        <v>362572.86</v>
      </c>
      <c r="AU27" s="1">
        <v>148</v>
      </c>
      <c r="AV27" s="50">
        <f t="shared" ref="AV27" si="7">AQ27*AU27</f>
        <v>687958.76</v>
      </c>
      <c r="AX27" s="50">
        <f t="shared" si="5"/>
        <v>325385.90000000002</v>
      </c>
    </row>
    <row r="28" spans="1:50" x14ac:dyDescent="0.2">
      <c r="A28" s="1">
        <v>126</v>
      </c>
      <c r="B28" s="2" t="s">
        <v>16</v>
      </c>
      <c r="C28" s="3">
        <v>29.5</v>
      </c>
      <c r="D28" s="4">
        <f>C28*D1</f>
        <v>5428</v>
      </c>
      <c r="H28" s="5">
        <f>C28*H1</f>
        <v>2301</v>
      </c>
      <c r="M28" s="5">
        <f t="shared" si="0"/>
        <v>7729</v>
      </c>
      <c r="AA28" s="6">
        <v>126</v>
      </c>
      <c r="AB28" s="7" t="s">
        <v>16</v>
      </c>
      <c r="AC28" s="8">
        <v>29.5</v>
      </c>
      <c r="AD28" s="18">
        <f>AC28*AD1</f>
        <v>5778.6315510885597</v>
      </c>
      <c r="AE28" s="19"/>
      <c r="AF28" s="19"/>
      <c r="AG28" s="20"/>
      <c r="AH28" s="21">
        <f>AC28*AH1</f>
        <v>4366</v>
      </c>
      <c r="AI28" s="19"/>
      <c r="AJ28" s="19"/>
      <c r="AK28" s="19"/>
      <c r="AL28" s="20"/>
      <c r="AM28" s="24">
        <f t="shared" si="1"/>
        <v>10144.63155108856</v>
      </c>
      <c r="AN28" s="25">
        <f t="shared" si="2"/>
        <v>2415.6315510885597</v>
      </c>
      <c r="AP28" s="1" t="s">
        <v>24</v>
      </c>
      <c r="AQ28" s="49">
        <f>SUM(AQ26:AQ27)</f>
        <v>5860.01</v>
      </c>
      <c r="AS28" s="50">
        <f>AS26+AS27</f>
        <v>457080.78</v>
      </c>
      <c r="AV28" s="50">
        <f>AV26+AV27</f>
        <v>867281.4800000001</v>
      </c>
      <c r="AX28" s="50">
        <f>AV28-AS28</f>
        <v>410200.70000000007</v>
      </c>
    </row>
    <row r="29" spans="1:50" s="34" customFormat="1" x14ac:dyDescent="0.2">
      <c r="A29" s="34">
        <v>201</v>
      </c>
      <c r="B29" s="44" t="s">
        <v>16</v>
      </c>
      <c r="C29" s="45">
        <v>34.96</v>
      </c>
      <c r="D29" s="32">
        <f>C29*D1</f>
        <v>6432.64</v>
      </c>
      <c r="E29" s="32"/>
      <c r="F29" s="32"/>
      <c r="G29" s="32"/>
      <c r="H29" s="33">
        <f>C29*H1</f>
        <v>2726.88</v>
      </c>
      <c r="I29" s="32"/>
      <c r="J29" s="32"/>
      <c r="K29" s="32"/>
      <c r="L29" s="32"/>
      <c r="M29" s="33">
        <f t="shared" si="0"/>
        <v>9159.52</v>
      </c>
      <c r="AA29" s="35">
        <v>201</v>
      </c>
      <c r="AB29" s="36" t="s">
        <v>16</v>
      </c>
      <c r="AC29" s="37">
        <v>34.96</v>
      </c>
      <c r="AD29" s="38">
        <f>AC29*AD1</f>
        <v>6848.1681025781709</v>
      </c>
      <c r="AE29" s="39"/>
      <c r="AF29" s="39"/>
      <c r="AG29" s="40"/>
      <c r="AH29" s="41">
        <f>AC29*AH1</f>
        <v>5174.08</v>
      </c>
      <c r="AI29" s="39"/>
      <c r="AJ29" s="39"/>
      <c r="AK29" s="39"/>
      <c r="AL29" s="40"/>
      <c r="AM29" s="42">
        <f t="shared" si="1"/>
        <v>12022.248102578171</v>
      </c>
      <c r="AN29" s="43">
        <f t="shared" si="2"/>
        <v>2862.7281025781704</v>
      </c>
    </row>
    <row r="30" spans="1:50" s="34" customFormat="1" x14ac:dyDescent="0.2">
      <c r="A30" s="34">
        <v>202</v>
      </c>
      <c r="B30" s="44" t="s">
        <v>16</v>
      </c>
      <c r="C30" s="45">
        <v>23.4</v>
      </c>
      <c r="D30" s="32">
        <f>C30*D1</f>
        <v>4305.5999999999995</v>
      </c>
      <c r="E30" s="32"/>
      <c r="F30" s="32"/>
      <c r="G30" s="32"/>
      <c r="H30" s="33">
        <f>C30*H1</f>
        <v>1825.1999999999998</v>
      </c>
      <c r="I30" s="32"/>
      <c r="J30" s="32"/>
      <c r="K30" s="32"/>
      <c r="L30" s="32"/>
      <c r="M30" s="33">
        <f t="shared" si="0"/>
        <v>6130.7999999999993</v>
      </c>
      <c r="AA30" s="35">
        <v>202</v>
      </c>
      <c r="AB30" s="36" t="s">
        <v>16</v>
      </c>
      <c r="AC30" s="37">
        <v>23.4</v>
      </c>
      <c r="AD30" s="38">
        <f>AC30*AD1</f>
        <v>4583.7280778126196</v>
      </c>
      <c r="AE30" s="39"/>
      <c r="AF30" s="39"/>
      <c r="AG30" s="40"/>
      <c r="AH30" s="41">
        <f>AC30*AH1</f>
        <v>3463.2</v>
      </c>
      <c r="AI30" s="39"/>
      <c r="AJ30" s="39"/>
      <c r="AK30" s="39"/>
      <c r="AL30" s="40"/>
      <c r="AM30" s="42">
        <f t="shared" si="1"/>
        <v>8046.9280778126194</v>
      </c>
      <c r="AN30" s="43">
        <f t="shared" si="2"/>
        <v>1916.1280778126202</v>
      </c>
    </row>
    <row r="31" spans="1:50" s="34" customFormat="1" x14ac:dyDescent="0.2">
      <c r="A31" s="34">
        <v>203</v>
      </c>
      <c r="B31" s="44" t="s">
        <v>16</v>
      </c>
      <c r="C31" s="45">
        <v>33</v>
      </c>
      <c r="D31" s="32">
        <f>C31*D1</f>
        <v>6072</v>
      </c>
      <c r="E31" s="32"/>
      <c r="F31" s="32"/>
      <c r="G31" s="32"/>
      <c r="H31" s="33">
        <f>C31*H1</f>
        <v>2574</v>
      </c>
      <c r="I31" s="32"/>
      <c r="J31" s="32"/>
      <c r="K31" s="32"/>
      <c r="L31" s="32"/>
      <c r="M31" s="33">
        <f t="shared" si="0"/>
        <v>8646</v>
      </c>
      <c r="AA31" s="35">
        <v>203</v>
      </c>
      <c r="AB31" s="36" t="s">
        <v>16</v>
      </c>
      <c r="AC31" s="37">
        <v>33</v>
      </c>
      <c r="AD31" s="38">
        <f>AC31*AD1</f>
        <v>6464.2319046075418</v>
      </c>
      <c r="AE31" s="39"/>
      <c r="AF31" s="39"/>
      <c r="AG31" s="40"/>
      <c r="AH31" s="41">
        <f>AC31*AH1</f>
        <v>4884</v>
      </c>
      <c r="AI31" s="39"/>
      <c r="AJ31" s="39"/>
      <c r="AK31" s="39"/>
      <c r="AL31" s="40"/>
      <c r="AM31" s="42">
        <f t="shared" si="1"/>
        <v>11348.231904607543</v>
      </c>
      <c r="AN31" s="43">
        <f t="shared" si="2"/>
        <v>2702.2319046075427</v>
      </c>
    </row>
    <row r="32" spans="1:50" x14ac:dyDescent="0.2">
      <c r="A32" s="1">
        <v>204</v>
      </c>
      <c r="B32" s="2" t="s">
        <v>16</v>
      </c>
      <c r="C32" s="3">
        <v>22.8</v>
      </c>
      <c r="D32" s="4">
        <f>C32*D1</f>
        <v>4195.2</v>
      </c>
      <c r="H32" s="5">
        <f>C32*H1</f>
        <v>1778.4</v>
      </c>
      <c r="M32" s="5">
        <f t="shared" si="0"/>
        <v>5973.6</v>
      </c>
      <c r="AA32" s="6">
        <v>204</v>
      </c>
      <c r="AB32" s="7" t="s">
        <v>16</v>
      </c>
      <c r="AC32" s="8">
        <v>22.8</v>
      </c>
      <c r="AD32" s="18">
        <f>AC32*AD1</f>
        <v>4466.1965886379376</v>
      </c>
      <c r="AE32" s="19"/>
      <c r="AF32" s="19"/>
      <c r="AG32" s="20"/>
      <c r="AH32" s="21">
        <f>AC32*AH1</f>
        <v>3374.4</v>
      </c>
      <c r="AI32" s="19"/>
      <c r="AJ32" s="19"/>
      <c r="AK32" s="19"/>
      <c r="AL32" s="20"/>
      <c r="AM32" s="24">
        <f t="shared" si="1"/>
        <v>7840.5965886379381</v>
      </c>
      <c r="AN32" s="25">
        <f t="shared" si="2"/>
        <v>1866.9965886379377</v>
      </c>
    </row>
    <row r="33" spans="1:44" x14ac:dyDescent="0.2">
      <c r="A33" s="1">
        <v>205</v>
      </c>
      <c r="B33" s="2" t="s">
        <v>16</v>
      </c>
      <c r="C33" s="3">
        <v>43.2</v>
      </c>
      <c r="D33" s="4">
        <f>C33*D1</f>
        <v>7948.8</v>
      </c>
      <c r="H33" s="5">
        <f>C33*H1</f>
        <v>3369.6000000000004</v>
      </c>
      <c r="M33" s="5">
        <f t="shared" si="0"/>
        <v>11318.400000000001</v>
      </c>
      <c r="AA33" s="6">
        <v>205</v>
      </c>
      <c r="AB33" s="7" t="s">
        <v>16</v>
      </c>
      <c r="AC33" s="8">
        <v>43.2</v>
      </c>
      <c r="AD33" s="18">
        <f>AC33*AD1</f>
        <v>8462.2672205771451</v>
      </c>
      <c r="AE33" s="19"/>
      <c r="AF33" s="19"/>
      <c r="AG33" s="20"/>
      <c r="AH33" s="21">
        <f>AC33*AH1</f>
        <v>6393.6</v>
      </c>
      <c r="AI33" s="19"/>
      <c r="AJ33" s="19"/>
      <c r="AK33" s="19"/>
      <c r="AL33" s="20"/>
      <c r="AM33" s="24">
        <f t="shared" si="1"/>
        <v>14855.867220577145</v>
      </c>
      <c r="AN33" s="25">
        <f t="shared" si="2"/>
        <v>3537.467220577144</v>
      </c>
    </row>
    <row r="34" spans="1:44" x14ac:dyDescent="0.2">
      <c r="A34" s="1">
        <v>206</v>
      </c>
      <c r="B34" s="2" t="s">
        <v>16</v>
      </c>
      <c r="C34" s="3">
        <v>26.4</v>
      </c>
      <c r="D34" s="4">
        <f>C34*D1</f>
        <v>4857.5999999999995</v>
      </c>
      <c r="H34" s="5">
        <f>C34*H1</f>
        <v>2059.1999999999998</v>
      </c>
      <c r="M34" s="5">
        <f t="shared" si="0"/>
        <v>6916.7999999999993</v>
      </c>
      <c r="AA34" s="6">
        <v>206</v>
      </c>
      <c r="AB34" s="7" t="s">
        <v>16</v>
      </c>
      <c r="AC34" s="8">
        <v>26.4</v>
      </c>
      <c r="AD34" s="18">
        <f>AC34*AD1</f>
        <v>5171.3855236860327</v>
      </c>
      <c r="AE34" s="19"/>
      <c r="AF34" s="19"/>
      <c r="AG34" s="20"/>
      <c r="AH34" s="21">
        <f>AC34*AH1</f>
        <v>3907.2</v>
      </c>
      <c r="AI34" s="19"/>
      <c r="AJ34" s="19"/>
      <c r="AK34" s="19"/>
      <c r="AL34" s="20"/>
      <c r="AM34" s="24">
        <f t="shared" si="1"/>
        <v>9078.5855236860334</v>
      </c>
      <c r="AN34" s="25">
        <f t="shared" si="2"/>
        <v>2161.7855236860341</v>
      </c>
    </row>
    <row r="35" spans="1:44" x14ac:dyDescent="0.2">
      <c r="A35" s="1">
        <v>207</v>
      </c>
      <c r="B35" s="2" t="s">
        <v>16</v>
      </c>
      <c r="D35" s="4">
        <f t="shared" ref="D35" si="8">C35*184</f>
        <v>0</v>
      </c>
      <c r="H35" s="5"/>
      <c r="J35" s="4">
        <f t="shared" ref="J35" si="9">C35*78</f>
        <v>0</v>
      </c>
      <c r="M35" s="5">
        <f t="shared" si="0"/>
        <v>0</v>
      </c>
      <c r="AA35" s="6">
        <v>207</v>
      </c>
      <c r="AB35" s="7" t="s">
        <v>16</v>
      </c>
      <c r="AC35" s="8"/>
      <c r="AD35" s="18">
        <f t="shared" ref="AD35" si="10">AC35*184</f>
        <v>0</v>
      </c>
      <c r="AE35" s="19"/>
      <c r="AF35" s="19"/>
      <c r="AG35" s="20"/>
      <c r="AH35" s="21"/>
      <c r="AI35" s="19"/>
      <c r="AJ35" s="19">
        <f t="shared" ref="AJ35" si="11">AC35*78</f>
        <v>0</v>
      </c>
      <c r="AK35" s="19"/>
      <c r="AL35" s="20"/>
      <c r="AM35" s="24">
        <f t="shared" si="1"/>
        <v>0</v>
      </c>
      <c r="AN35" s="25">
        <f t="shared" si="2"/>
        <v>0</v>
      </c>
      <c r="AP35" s="1" t="s">
        <v>25</v>
      </c>
    </row>
    <row r="36" spans="1:44" x14ac:dyDescent="0.2">
      <c r="A36" s="1">
        <v>208</v>
      </c>
      <c r="B36" s="2" t="s">
        <v>16</v>
      </c>
      <c r="C36" s="3">
        <v>376.5</v>
      </c>
      <c r="F36" s="4">
        <f>C36*F1</f>
        <v>73794</v>
      </c>
      <c r="H36" s="5"/>
      <c r="J36" s="4">
        <f>C36*J1</f>
        <v>29367</v>
      </c>
      <c r="M36" s="5">
        <f t="shared" si="0"/>
        <v>103161</v>
      </c>
      <c r="AA36" s="6">
        <v>208</v>
      </c>
      <c r="AB36" s="7" t="s">
        <v>16</v>
      </c>
      <c r="AC36" s="8">
        <v>376.5</v>
      </c>
      <c r="AE36" s="19"/>
      <c r="AF36" s="19">
        <f>AC36*AF1</f>
        <v>78269.009457113309</v>
      </c>
      <c r="AG36" s="20"/>
      <c r="AH36" s="21"/>
      <c r="AI36" s="19"/>
      <c r="AJ36" s="19">
        <f>AC36*AJ1</f>
        <v>55722</v>
      </c>
      <c r="AK36" s="19"/>
      <c r="AL36" s="20"/>
      <c r="AM36" s="24">
        <f t="shared" si="1"/>
        <v>133991.00945711331</v>
      </c>
      <c r="AN36" s="25">
        <f t="shared" si="2"/>
        <v>30830.009457113309</v>
      </c>
      <c r="AP36" s="1" t="s">
        <v>26</v>
      </c>
      <c r="AQ36" s="1" t="s">
        <v>27</v>
      </c>
      <c r="AR36" s="1" t="s">
        <v>24</v>
      </c>
    </row>
    <row r="37" spans="1:44" s="56" customFormat="1" x14ac:dyDescent="0.2">
      <c r="A37" s="122" t="s">
        <v>11</v>
      </c>
      <c r="B37" s="122"/>
      <c r="C37" s="53">
        <f>SUM(C3:C36)</f>
        <v>5860.01</v>
      </c>
      <c r="D37" s="54">
        <f>SUM(D3:D36)</f>
        <v>222941.76000000007</v>
      </c>
      <c r="E37" s="54"/>
      <c r="F37" s="54">
        <f>SUM(F3:F36)</f>
        <v>911080.52</v>
      </c>
      <c r="G37" s="54"/>
      <c r="H37" s="55">
        <f>SUM(H3:H36)</f>
        <v>94507.920000000013</v>
      </c>
      <c r="I37" s="54"/>
      <c r="J37" s="54">
        <f>SUM(J3:J36)</f>
        <v>362572.86</v>
      </c>
      <c r="K37" s="54"/>
      <c r="L37" s="54"/>
      <c r="M37" s="55">
        <f>SUM(M3:M36)</f>
        <v>1591103.0600000003</v>
      </c>
      <c r="AA37" s="123" t="s">
        <v>11</v>
      </c>
      <c r="AB37" s="123"/>
      <c r="AC37" s="57">
        <f>SUM(AC3:AC36)</f>
        <v>5860.01</v>
      </c>
      <c r="AD37" s="58">
        <f>SUM(AD3:AD36)</f>
        <v>237343.08923935398</v>
      </c>
      <c r="AE37" s="59"/>
      <c r="AF37" s="59">
        <f>SUM(AF3:AF36)</f>
        <v>966330.18722486543</v>
      </c>
      <c r="AG37" s="60"/>
      <c r="AH37" s="61">
        <f>SUM(AH3:AH36)</f>
        <v>179322.72</v>
      </c>
      <c r="AI37" s="59"/>
      <c r="AJ37" s="59">
        <f>SUM(AJ3:AJ36)</f>
        <v>687958.76</v>
      </c>
      <c r="AK37" s="59"/>
      <c r="AL37" s="60"/>
      <c r="AM37" s="62">
        <f>SUM(AM3:AM36)</f>
        <v>2070954.756464219</v>
      </c>
      <c r="AN37" s="63">
        <f>AM37-M37</f>
        <v>479851.69646421866</v>
      </c>
      <c r="AO37" s="52" t="s">
        <v>28</v>
      </c>
      <c r="AP37" s="54">
        <f>AD37+AF37-D37-F37</f>
        <v>69650.99646421941</v>
      </c>
      <c r="AQ37" s="54">
        <f>AH37+AJ37-H37-J37</f>
        <v>410200.69999999995</v>
      </c>
      <c r="AR37" s="54">
        <f>AP37+AQ37</f>
        <v>479851.69646421936</v>
      </c>
    </row>
    <row r="38" spans="1:44" x14ac:dyDescent="0.2">
      <c r="H38" s="5"/>
      <c r="M38" s="5"/>
      <c r="AA38" s="64"/>
      <c r="AB38" s="65"/>
      <c r="AC38" s="66"/>
      <c r="AD38" s="67"/>
      <c r="AE38" s="68"/>
      <c r="AF38" s="68"/>
      <c r="AG38" s="68"/>
      <c r="AH38" s="68"/>
      <c r="AI38" s="68"/>
      <c r="AJ38" s="68"/>
      <c r="AK38" s="68"/>
      <c r="AL38" s="68"/>
      <c r="AM38" s="68"/>
      <c r="AN38" s="69"/>
    </row>
    <row r="39" spans="1:44" x14ac:dyDescent="0.2">
      <c r="A39" s="13" t="s">
        <v>2</v>
      </c>
      <c r="B39" s="14" t="s">
        <v>3</v>
      </c>
      <c r="C39" s="15" t="s">
        <v>4</v>
      </c>
      <c r="D39" s="16"/>
      <c r="E39" s="16" t="s">
        <v>6</v>
      </c>
      <c r="F39" s="16"/>
      <c r="G39" s="16"/>
      <c r="H39" s="17"/>
      <c r="I39" s="16" t="s">
        <v>9</v>
      </c>
      <c r="J39" s="16"/>
      <c r="K39" s="16"/>
      <c r="L39" s="16"/>
      <c r="M39" s="17" t="s">
        <v>11</v>
      </c>
      <c r="AA39" s="13" t="s">
        <v>2</v>
      </c>
      <c r="AB39" s="14" t="s">
        <v>3</v>
      </c>
      <c r="AC39" s="15" t="s">
        <v>4</v>
      </c>
      <c r="AD39" s="16"/>
      <c r="AE39" s="16" t="s">
        <v>6</v>
      </c>
      <c r="AF39" s="16"/>
      <c r="AG39" s="16"/>
      <c r="AH39" s="70"/>
      <c r="AI39" s="16" t="s">
        <v>9</v>
      </c>
      <c r="AJ39" s="16"/>
      <c r="AK39" s="16"/>
      <c r="AL39" s="16"/>
      <c r="AM39" s="22" t="s">
        <v>14</v>
      </c>
      <c r="AN39" s="23" t="s">
        <v>15</v>
      </c>
    </row>
    <row r="40" spans="1:44" x14ac:dyDescent="0.2">
      <c r="A40" s="1">
        <v>301</v>
      </c>
      <c r="B40" s="2" t="s">
        <v>29</v>
      </c>
      <c r="C40" s="3">
        <v>79.459999999999994</v>
      </c>
      <c r="E40" s="4">
        <f>C40*E1</f>
        <v>11044.939999999999</v>
      </c>
      <c r="H40" s="5"/>
      <c r="I40" s="4">
        <f>C40*I1</f>
        <v>6674.6399999999994</v>
      </c>
      <c r="M40" s="5">
        <f t="shared" ref="M40" si="12">SUM(D40:K40)</f>
        <v>17719.579999999998</v>
      </c>
      <c r="AA40" s="6">
        <v>301</v>
      </c>
      <c r="AB40" s="7" t="s">
        <v>29</v>
      </c>
      <c r="AC40" s="8">
        <v>79.459999999999994</v>
      </c>
      <c r="AE40" s="19">
        <f>AC40*AE1</f>
        <v>11989.386883033794</v>
      </c>
      <c r="AF40" s="19"/>
      <c r="AG40" s="20"/>
      <c r="AH40" s="21"/>
      <c r="AI40" s="19">
        <f>AC40*AI1</f>
        <v>12236.839999999998</v>
      </c>
      <c r="AJ40" s="19"/>
      <c r="AK40" s="19"/>
      <c r="AL40" s="20"/>
      <c r="AM40" s="24">
        <f t="shared" ref="AM40:AM103" si="13">SUM(AD40:AK40)</f>
        <v>24226.226883033793</v>
      </c>
      <c r="AN40" s="25">
        <f t="shared" ref="AN40:AN103" si="14">AM40-M40</f>
        <v>6506.6468830337944</v>
      </c>
    </row>
    <row r="41" spans="1:44" x14ac:dyDescent="0.2">
      <c r="A41" s="1">
        <v>302</v>
      </c>
      <c r="B41" s="2" t="s">
        <v>29</v>
      </c>
      <c r="C41" s="3">
        <v>62.31</v>
      </c>
      <c r="E41" s="4">
        <f>C41*E1</f>
        <v>8661.09</v>
      </c>
      <c r="H41" s="5"/>
      <c r="I41" s="4">
        <f>C41*I1</f>
        <v>5234.04</v>
      </c>
      <c r="M41" s="5">
        <f t="shared" ref="M41:M104" si="15">SUM(D41:K41)</f>
        <v>13895.130000000001</v>
      </c>
      <c r="AA41" s="6">
        <v>302</v>
      </c>
      <c r="AB41" s="7" t="s">
        <v>29</v>
      </c>
      <c r="AC41" s="8">
        <v>62.31</v>
      </c>
      <c r="AE41" s="19">
        <f>AC41*AE1</f>
        <v>9401.6951507907852</v>
      </c>
      <c r="AF41" s="19"/>
      <c r="AG41" s="20"/>
      <c r="AH41" s="21"/>
      <c r="AI41" s="19">
        <f>AC41*AI1</f>
        <v>9595.74</v>
      </c>
      <c r="AJ41" s="19"/>
      <c r="AK41" s="19"/>
      <c r="AL41" s="20"/>
      <c r="AM41" s="24">
        <f t="shared" si="13"/>
        <v>18997.435150790785</v>
      </c>
      <c r="AN41" s="25">
        <f t="shared" si="14"/>
        <v>5102.305150790784</v>
      </c>
    </row>
    <row r="42" spans="1:44" x14ac:dyDescent="0.2">
      <c r="A42" s="1">
        <v>303</v>
      </c>
      <c r="B42" s="2" t="s">
        <v>29</v>
      </c>
      <c r="C42" s="3">
        <v>62.31</v>
      </c>
      <c r="E42" s="4">
        <f>C42*E1</f>
        <v>8661.09</v>
      </c>
      <c r="H42" s="5"/>
      <c r="I42" s="4">
        <f>C42*I1</f>
        <v>5234.04</v>
      </c>
      <c r="M42" s="5">
        <f t="shared" si="15"/>
        <v>13895.130000000001</v>
      </c>
      <c r="AA42" s="6">
        <v>303</v>
      </c>
      <c r="AB42" s="7" t="s">
        <v>29</v>
      </c>
      <c r="AC42" s="8">
        <v>62.31</v>
      </c>
      <c r="AE42" s="19">
        <f>AC42*AE1</f>
        <v>9401.6951507907852</v>
      </c>
      <c r="AF42" s="19"/>
      <c r="AG42" s="20"/>
      <c r="AH42" s="21"/>
      <c r="AI42" s="19">
        <f>AC42*AI1</f>
        <v>9595.74</v>
      </c>
      <c r="AJ42" s="19"/>
      <c r="AK42" s="19"/>
      <c r="AL42" s="20"/>
      <c r="AM42" s="24">
        <f t="shared" si="13"/>
        <v>18997.435150790785</v>
      </c>
      <c r="AN42" s="25">
        <f t="shared" si="14"/>
        <v>5102.305150790784</v>
      </c>
    </row>
    <row r="43" spans="1:44" x14ac:dyDescent="0.2">
      <c r="A43" s="1">
        <v>304</v>
      </c>
      <c r="B43" s="2" t="s">
        <v>29</v>
      </c>
      <c r="C43" s="3">
        <v>64.45</v>
      </c>
      <c r="E43" s="4">
        <f>C43*E1</f>
        <v>8958.5500000000011</v>
      </c>
      <c r="H43" s="5"/>
      <c r="I43" s="4">
        <f>C43*I1</f>
        <v>5413.8</v>
      </c>
      <c r="M43" s="5">
        <f t="shared" si="15"/>
        <v>14372.350000000002</v>
      </c>
      <c r="AA43" s="6">
        <v>304</v>
      </c>
      <c r="AB43" s="7" t="s">
        <v>29</v>
      </c>
      <c r="AC43" s="8">
        <v>64.45</v>
      </c>
      <c r="AE43" s="19">
        <f>AC43*AE1</f>
        <v>9724.5907955138191</v>
      </c>
      <c r="AF43" s="19"/>
      <c r="AG43" s="20"/>
      <c r="AH43" s="21"/>
      <c r="AI43" s="19">
        <f>AC43*AI1</f>
        <v>9925.3000000000011</v>
      </c>
      <c r="AJ43" s="19"/>
      <c r="AK43" s="19"/>
      <c r="AL43" s="20"/>
      <c r="AM43" s="24">
        <f t="shared" si="13"/>
        <v>19649.89079551382</v>
      </c>
      <c r="AN43" s="25">
        <f t="shared" si="14"/>
        <v>5277.540795513818</v>
      </c>
    </row>
    <row r="44" spans="1:44" x14ac:dyDescent="0.2">
      <c r="A44" s="1">
        <v>401</v>
      </c>
      <c r="B44" s="2" t="s">
        <v>29</v>
      </c>
      <c r="C44" s="3">
        <v>79.459999999999994</v>
      </c>
      <c r="E44" s="4">
        <f>C44*E1</f>
        <v>11044.939999999999</v>
      </c>
      <c r="H44" s="5"/>
      <c r="I44" s="4">
        <f>C44*I1</f>
        <v>6674.6399999999994</v>
      </c>
      <c r="M44" s="5">
        <f t="shared" si="15"/>
        <v>17719.579999999998</v>
      </c>
      <c r="AA44" s="6">
        <v>401</v>
      </c>
      <c r="AB44" s="7" t="s">
        <v>29</v>
      </c>
      <c r="AC44" s="8">
        <v>79.459999999999994</v>
      </c>
      <c r="AE44" s="19">
        <f>AC44*AE1</f>
        <v>11989.386883033794</v>
      </c>
      <c r="AF44" s="19"/>
      <c r="AG44" s="20"/>
      <c r="AH44" s="21"/>
      <c r="AI44" s="19">
        <f>AC44*AI1</f>
        <v>12236.839999999998</v>
      </c>
      <c r="AJ44" s="19"/>
      <c r="AK44" s="19"/>
      <c r="AL44" s="20"/>
      <c r="AM44" s="24">
        <f t="shared" si="13"/>
        <v>24226.226883033793</v>
      </c>
      <c r="AN44" s="25">
        <f t="shared" si="14"/>
        <v>6506.6468830337944</v>
      </c>
    </row>
    <row r="45" spans="1:44" x14ac:dyDescent="0.2">
      <c r="A45" s="1">
        <v>402</v>
      </c>
      <c r="B45" s="2" t="s">
        <v>29</v>
      </c>
      <c r="C45" s="3">
        <v>62.31</v>
      </c>
      <c r="E45" s="4">
        <f>C45*E1</f>
        <v>8661.09</v>
      </c>
      <c r="H45" s="5"/>
      <c r="I45" s="4">
        <f>C45*I1</f>
        <v>5234.04</v>
      </c>
      <c r="M45" s="5">
        <f t="shared" si="15"/>
        <v>13895.130000000001</v>
      </c>
      <c r="AA45" s="6">
        <v>402</v>
      </c>
      <c r="AB45" s="7" t="s">
        <v>29</v>
      </c>
      <c r="AC45" s="8">
        <v>62.31</v>
      </c>
      <c r="AE45" s="19">
        <f>AC45*AE1</f>
        <v>9401.6951507907852</v>
      </c>
      <c r="AF45" s="19"/>
      <c r="AG45" s="20"/>
      <c r="AH45" s="21"/>
      <c r="AI45" s="19">
        <f>AC45*AI1</f>
        <v>9595.74</v>
      </c>
      <c r="AJ45" s="19"/>
      <c r="AK45" s="19"/>
      <c r="AL45" s="20"/>
      <c r="AM45" s="24">
        <f t="shared" si="13"/>
        <v>18997.435150790785</v>
      </c>
      <c r="AN45" s="25">
        <f t="shared" si="14"/>
        <v>5102.305150790784</v>
      </c>
    </row>
    <row r="46" spans="1:44" x14ac:dyDescent="0.2">
      <c r="A46" s="1">
        <v>403</v>
      </c>
      <c r="B46" s="2" t="s">
        <v>29</v>
      </c>
      <c r="C46" s="3">
        <v>62.31</v>
      </c>
      <c r="E46" s="4">
        <f>C46*E1</f>
        <v>8661.09</v>
      </c>
      <c r="H46" s="5"/>
      <c r="I46" s="4">
        <f>C46*I1</f>
        <v>5234.04</v>
      </c>
      <c r="M46" s="5">
        <f t="shared" si="15"/>
        <v>13895.130000000001</v>
      </c>
      <c r="AA46" s="6">
        <v>403</v>
      </c>
      <c r="AB46" s="7" t="s">
        <v>29</v>
      </c>
      <c r="AC46" s="8">
        <v>62.31</v>
      </c>
      <c r="AE46" s="19">
        <f>AC46*AE1</f>
        <v>9401.6951507907852</v>
      </c>
      <c r="AF46" s="19"/>
      <c r="AG46" s="20"/>
      <c r="AH46" s="21"/>
      <c r="AI46" s="19">
        <f>AC46*AI1</f>
        <v>9595.74</v>
      </c>
      <c r="AJ46" s="19"/>
      <c r="AK46" s="19"/>
      <c r="AL46" s="20"/>
      <c r="AM46" s="24">
        <f t="shared" si="13"/>
        <v>18997.435150790785</v>
      </c>
      <c r="AN46" s="25">
        <f t="shared" si="14"/>
        <v>5102.305150790784</v>
      </c>
    </row>
    <row r="47" spans="1:44" x14ac:dyDescent="0.2">
      <c r="A47" s="1">
        <v>404</v>
      </c>
      <c r="B47" s="2" t="s">
        <v>29</v>
      </c>
      <c r="C47" s="3">
        <v>64.45</v>
      </c>
      <c r="E47" s="4">
        <f>C47*E1</f>
        <v>8958.5500000000011</v>
      </c>
      <c r="H47" s="5"/>
      <c r="I47" s="4">
        <f>C47*I1</f>
        <v>5413.8</v>
      </c>
      <c r="M47" s="5">
        <f t="shared" si="15"/>
        <v>14372.350000000002</v>
      </c>
      <c r="AA47" s="6">
        <v>404</v>
      </c>
      <c r="AB47" s="7" t="s">
        <v>29</v>
      </c>
      <c r="AC47" s="8">
        <v>64.45</v>
      </c>
      <c r="AE47" s="19">
        <f>AC47*AE1</f>
        <v>9724.5907955138191</v>
      </c>
      <c r="AF47" s="19"/>
      <c r="AG47" s="20"/>
      <c r="AH47" s="21"/>
      <c r="AI47" s="19">
        <f>AC47*AI1</f>
        <v>9925.3000000000011</v>
      </c>
      <c r="AJ47" s="19"/>
      <c r="AK47" s="19"/>
      <c r="AL47" s="20"/>
      <c r="AM47" s="24">
        <f t="shared" si="13"/>
        <v>19649.89079551382</v>
      </c>
      <c r="AN47" s="25">
        <f t="shared" si="14"/>
        <v>5277.540795513818</v>
      </c>
    </row>
    <row r="48" spans="1:44" x14ac:dyDescent="0.2">
      <c r="A48" s="1">
        <v>405</v>
      </c>
      <c r="B48" s="120" t="s">
        <v>30</v>
      </c>
      <c r="C48" s="120"/>
      <c r="E48" s="4">
        <f>C48*E1</f>
        <v>0</v>
      </c>
      <c r="H48" s="5"/>
      <c r="I48" s="4">
        <f>C48*I1</f>
        <v>0</v>
      </c>
      <c r="M48" s="5">
        <f t="shared" si="15"/>
        <v>0</v>
      </c>
      <c r="AA48" s="6">
        <v>405</v>
      </c>
      <c r="AB48" s="124" t="s">
        <v>30</v>
      </c>
      <c r="AC48" s="124"/>
      <c r="AE48" s="19">
        <f>AC48*AE1</f>
        <v>0</v>
      </c>
      <c r="AF48" s="19"/>
      <c r="AG48" s="20"/>
      <c r="AH48" s="21"/>
      <c r="AI48" s="19">
        <f>AC48*AI1</f>
        <v>0</v>
      </c>
      <c r="AJ48" s="19"/>
      <c r="AK48" s="19"/>
      <c r="AL48" s="20"/>
      <c r="AM48" s="24">
        <f t="shared" si="13"/>
        <v>0</v>
      </c>
      <c r="AN48" s="25">
        <f t="shared" si="14"/>
        <v>0</v>
      </c>
    </row>
    <row r="49" spans="1:40" x14ac:dyDescent="0.2">
      <c r="A49" s="1">
        <v>406</v>
      </c>
      <c r="B49" s="2" t="s">
        <v>29</v>
      </c>
      <c r="C49" s="3">
        <v>78</v>
      </c>
      <c r="E49" s="4">
        <f>C49*E1</f>
        <v>10842</v>
      </c>
      <c r="H49" s="5"/>
      <c r="I49" s="4">
        <f>C49*I1</f>
        <v>6552</v>
      </c>
      <c r="M49" s="5">
        <f t="shared" si="15"/>
        <v>17394</v>
      </c>
      <c r="AA49" s="6">
        <v>406</v>
      </c>
      <c r="AB49" s="7" t="s">
        <v>29</v>
      </c>
      <c r="AC49" s="8">
        <v>78</v>
      </c>
      <c r="AE49" s="19">
        <f>AC49*AE1</f>
        <v>11769.093592708734</v>
      </c>
      <c r="AF49" s="19"/>
      <c r="AG49" s="20"/>
      <c r="AH49" s="21"/>
      <c r="AI49" s="19">
        <f>AC49*AI1</f>
        <v>12012</v>
      </c>
      <c r="AJ49" s="19"/>
      <c r="AK49" s="19"/>
      <c r="AL49" s="20"/>
      <c r="AM49" s="24">
        <f t="shared" si="13"/>
        <v>23781.093592708734</v>
      </c>
      <c r="AN49" s="25">
        <f t="shared" si="14"/>
        <v>6387.0935927087339</v>
      </c>
    </row>
    <row r="50" spans="1:40" x14ac:dyDescent="0.2">
      <c r="A50" s="1">
        <v>407</v>
      </c>
      <c r="B50" s="2" t="s">
        <v>29</v>
      </c>
      <c r="C50" s="3">
        <v>66.98</v>
      </c>
      <c r="E50" s="4">
        <f>C50*E1</f>
        <v>9310.2200000000012</v>
      </c>
      <c r="H50" s="5"/>
      <c r="I50" s="4">
        <f>C50*I1</f>
        <v>5626.3200000000006</v>
      </c>
      <c r="M50" s="5">
        <f t="shared" si="15"/>
        <v>14936.54</v>
      </c>
      <c r="AA50" s="6">
        <v>407</v>
      </c>
      <c r="AB50" s="7" t="s">
        <v>29</v>
      </c>
      <c r="AC50" s="8">
        <v>66.98</v>
      </c>
      <c r="AE50" s="19">
        <f>AC50*AE1</f>
        <v>10106.331908200398</v>
      </c>
      <c r="AF50" s="19"/>
      <c r="AG50" s="20"/>
      <c r="AH50" s="21"/>
      <c r="AI50" s="19">
        <f>AC50*AI1</f>
        <v>10314.92</v>
      </c>
      <c r="AJ50" s="19"/>
      <c r="AK50" s="19"/>
      <c r="AL50" s="20"/>
      <c r="AM50" s="24">
        <f t="shared" si="13"/>
        <v>20421.2519082004</v>
      </c>
      <c r="AN50" s="25">
        <f t="shared" si="14"/>
        <v>5484.7119082003992</v>
      </c>
    </row>
    <row r="51" spans="1:40" x14ac:dyDescent="0.2">
      <c r="A51" s="1">
        <v>408</v>
      </c>
      <c r="B51" s="2" t="s">
        <v>29</v>
      </c>
      <c r="C51" s="3">
        <v>73.7</v>
      </c>
      <c r="E51" s="4">
        <f>C51*E1</f>
        <v>10244.300000000001</v>
      </c>
      <c r="H51" s="5"/>
      <c r="I51" s="4">
        <f>C51*I1</f>
        <v>6190.8</v>
      </c>
      <c r="M51" s="5">
        <f t="shared" si="15"/>
        <v>16435.100000000002</v>
      </c>
      <c r="AA51" s="6">
        <v>408</v>
      </c>
      <c r="AB51" s="7" t="s">
        <v>29</v>
      </c>
      <c r="AC51" s="8">
        <v>73.7</v>
      </c>
      <c r="AE51" s="19">
        <f>AC51*AE1</f>
        <v>11120.284586956843</v>
      </c>
      <c r="AF51" s="19"/>
      <c r="AG51" s="20"/>
      <c r="AH51" s="21"/>
      <c r="AI51" s="19">
        <f>AC51*AI1</f>
        <v>11349.800000000001</v>
      </c>
      <c r="AJ51" s="19"/>
      <c r="AK51" s="19"/>
      <c r="AL51" s="20"/>
      <c r="AM51" s="24">
        <f t="shared" si="13"/>
        <v>22470.084586956844</v>
      </c>
      <c r="AN51" s="25">
        <f t="shared" si="14"/>
        <v>6034.9845869568417</v>
      </c>
    </row>
    <row r="52" spans="1:40" x14ac:dyDescent="0.2">
      <c r="A52" s="1">
        <v>409</v>
      </c>
      <c r="B52" s="2" t="s">
        <v>29</v>
      </c>
      <c r="C52" s="3">
        <v>76.8</v>
      </c>
      <c r="E52" s="4">
        <f>C52*E1</f>
        <v>10675.199999999999</v>
      </c>
      <c r="H52" s="5"/>
      <c r="I52" s="4">
        <f>C52*I1</f>
        <v>6451.2</v>
      </c>
      <c r="M52" s="5">
        <f t="shared" si="15"/>
        <v>17126.399999999998</v>
      </c>
      <c r="AA52" s="6">
        <v>409</v>
      </c>
      <c r="AB52" s="7" t="s">
        <v>29</v>
      </c>
      <c r="AC52" s="8">
        <v>76.8</v>
      </c>
      <c r="AE52" s="19">
        <f>AC52*AE1</f>
        <v>11588.030614359368</v>
      </c>
      <c r="AF52" s="19"/>
      <c r="AG52" s="20"/>
      <c r="AH52" s="21"/>
      <c r="AI52" s="19">
        <f>AC52*AI1</f>
        <v>11827.199999999999</v>
      </c>
      <c r="AJ52" s="19"/>
      <c r="AK52" s="19"/>
      <c r="AL52" s="20"/>
      <c r="AM52" s="24">
        <f t="shared" si="13"/>
        <v>23415.230614359367</v>
      </c>
      <c r="AN52" s="25">
        <f t="shared" si="14"/>
        <v>6288.8306143593691</v>
      </c>
    </row>
    <row r="53" spans="1:40" x14ac:dyDescent="0.2">
      <c r="A53" s="1">
        <v>410</v>
      </c>
      <c r="B53" s="2" t="s">
        <v>29</v>
      </c>
      <c r="C53" s="3">
        <v>87.84</v>
      </c>
      <c r="E53" s="4">
        <f>C53*E1</f>
        <v>12209.76</v>
      </c>
      <c r="H53" s="5"/>
      <c r="I53" s="4">
        <f>C53*I1</f>
        <v>7378.56</v>
      </c>
      <c r="M53" s="5">
        <f t="shared" si="15"/>
        <v>19588.32</v>
      </c>
      <c r="AA53" s="6">
        <v>410</v>
      </c>
      <c r="AB53" s="7" t="s">
        <v>29</v>
      </c>
      <c r="AC53" s="8">
        <v>87.84</v>
      </c>
      <c r="AE53" s="19">
        <f>AC53*AE1</f>
        <v>13253.810015173529</v>
      </c>
      <c r="AF53" s="19"/>
      <c r="AG53" s="20"/>
      <c r="AH53" s="21"/>
      <c r="AI53" s="19">
        <f>AC53*AI1</f>
        <v>13527.36</v>
      </c>
      <c r="AJ53" s="19"/>
      <c r="AK53" s="19"/>
      <c r="AL53" s="20"/>
      <c r="AM53" s="24">
        <f t="shared" si="13"/>
        <v>26781.170015173528</v>
      </c>
      <c r="AN53" s="25">
        <f t="shared" si="14"/>
        <v>7192.8500151735279</v>
      </c>
    </row>
    <row r="54" spans="1:40" x14ac:dyDescent="0.2">
      <c r="A54" s="1">
        <v>501</v>
      </c>
      <c r="B54" s="2" t="s">
        <v>29</v>
      </c>
      <c r="C54" s="3">
        <v>79.459999999999994</v>
      </c>
      <c r="E54" s="4">
        <f>C54*E1</f>
        <v>11044.939999999999</v>
      </c>
      <c r="H54" s="5"/>
      <c r="I54" s="4">
        <f>C54*I1</f>
        <v>6674.6399999999994</v>
      </c>
      <c r="M54" s="5">
        <f t="shared" si="15"/>
        <v>17719.579999999998</v>
      </c>
      <c r="AA54" s="6">
        <v>501</v>
      </c>
      <c r="AB54" s="7" t="s">
        <v>29</v>
      </c>
      <c r="AC54" s="8">
        <v>79.459999999999994</v>
      </c>
      <c r="AE54" s="19">
        <f>AC54*AE1</f>
        <v>11989.386883033794</v>
      </c>
      <c r="AF54" s="19"/>
      <c r="AG54" s="20"/>
      <c r="AH54" s="21"/>
      <c r="AI54" s="19">
        <f>AC54*AI1</f>
        <v>12236.839999999998</v>
      </c>
      <c r="AJ54" s="19"/>
      <c r="AK54" s="19"/>
      <c r="AL54" s="20"/>
      <c r="AM54" s="24">
        <f t="shared" si="13"/>
        <v>24226.226883033793</v>
      </c>
      <c r="AN54" s="25">
        <f t="shared" si="14"/>
        <v>6506.6468830337944</v>
      </c>
    </row>
    <row r="55" spans="1:40" x14ac:dyDescent="0.2">
      <c r="A55" s="1">
        <v>502</v>
      </c>
      <c r="B55" s="2" t="s">
        <v>29</v>
      </c>
      <c r="C55" s="3">
        <v>62.31</v>
      </c>
      <c r="E55" s="4">
        <f>C55*E1</f>
        <v>8661.09</v>
      </c>
      <c r="H55" s="5"/>
      <c r="I55" s="4">
        <f>C55*I1</f>
        <v>5234.04</v>
      </c>
      <c r="M55" s="5">
        <f t="shared" si="15"/>
        <v>13895.130000000001</v>
      </c>
      <c r="AA55" s="6">
        <v>502</v>
      </c>
      <c r="AB55" s="7" t="s">
        <v>29</v>
      </c>
      <c r="AC55" s="8">
        <v>62.31</v>
      </c>
      <c r="AE55" s="19">
        <f>AC55*AE1</f>
        <v>9401.6951507907852</v>
      </c>
      <c r="AF55" s="19"/>
      <c r="AG55" s="20"/>
      <c r="AH55" s="21"/>
      <c r="AI55" s="19">
        <f>AC55*AI1</f>
        <v>9595.74</v>
      </c>
      <c r="AJ55" s="19"/>
      <c r="AK55" s="19"/>
      <c r="AL55" s="20"/>
      <c r="AM55" s="24">
        <f t="shared" si="13"/>
        <v>18997.435150790785</v>
      </c>
      <c r="AN55" s="25">
        <f t="shared" si="14"/>
        <v>5102.305150790784</v>
      </c>
    </row>
    <row r="56" spans="1:40" x14ac:dyDescent="0.2">
      <c r="A56" s="1">
        <v>503</v>
      </c>
      <c r="B56" s="2" t="s">
        <v>29</v>
      </c>
      <c r="C56" s="3">
        <v>62.31</v>
      </c>
      <c r="E56" s="4">
        <f>C56*E1</f>
        <v>8661.09</v>
      </c>
      <c r="H56" s="5"/>
      <c r="I56" s="4">
        <f>C56*I1</f>
        <v>5234.04</v>
      </c>
      <c r="M56" s="5">
        <f t="shared" si="15"/>
        <v>13895.130000000001</v>
      </c>
      <c r="AA56" s="6">
        <v>503</v>
      </c>
      <c r="AB56" s="7" t="s">
        <v>29</v>
      </c>
      <c r="AC56" s="8">
        <v>62.31</v>
      </c>
      <c r="AE56" s="19">
        <f>AC56*AE1</f>
        <v>9401.6951507907852</v>
      </c>
      <c r="AF56" s="19"/>
      <c r="AG56" s="20"/>
      <c r="AH56" s="21"/>
      <c r="AI56" s="19">
        <f>AC56*AI1</f>
        <v>9595.74</v>
      </c>
      <c r="AJ56" s="19"/>
      <c r="AK56" s="19"/>
      <c r="AL56" s="20"/>
      <c r="AM56" s="24">
        <f t="shared" si="13"/>
        <v>18997.435150790785</v>
      </c>
      <c r="AN56" s="25">
        <f t="shared" si="14"/>
        <v>5102.305150790784</v>
      </c>
    </row>
    <row r="57" spans="1:40" x14ac:dyDescent="0.2">
      <c r="A57" s="1">
        <v>504</v>
      </c>
      <c r="B57" s="2" t="s">
        <v>29</v>
      </c>
      <c r="C57" s="3">
        <v>64.45</v>
      </c>
      <c r="E57" s="4">
        <f>C57*E1</f>
        <v>8958.5500000000011</v>
      </c>
      <c r="H57" s="5"/>
      <c r="I57" s="4">
        <f>C57*I1</f>
        <v>5413.8</v>
      </c>
      <c r="M57" s="5">
        <f t="shared" si="15"/>
        <v>14372.350000000002</v>
      </c>
      <c r="AA57" s="6">
        <v>504</v>
      </c>
      <c r="AB57" s="7" t="s">
        <v>29</v>
      </c>
      <c r="AC57" s="8">
        <v>64.45</v>
      </c>
      <c r="AE57" s="19">
        <f>AC57*AE1</f>
        <v>9724.5907955138191</v>
      </c>
      <c r="AF57" s="19"/>
      <c r="AG57" s="20"/>
      <c r="AH57" s="21"/>
      <c r="AI57" s="19">
        <f>AC57*AI1</f>
        <v>9925.3000000000011</v>
      </c>
      <c r="AJ57" s="19"/>
      <c r="AK57" s="19"/>
      <c r="AL57" s="20"/>
      <c r="AM57" s="24">
        <f t="shared" si="13"/>
        <v>19649.89079551382</v>
      </c>
      <c r="AN57" s="25">
        <f t="shared" si="14"/>
        <v>5277.540795513818</v>
      </c>
    </row>
    <row r="58" spans="1:40" x14ac:dyDescent="0.2">
      <c r="A58" s="1">
        <v>505</v>
      </c>
      <c r="B58" s="2" t="s">
        <v>29</v>
      </c>
      <c r="C58" s="3">
        <v>83.06</v>
      </c>
      <c r="E58" s="4">
        <f>C58*E1</f>
        <v>11545.34</v>
      </c>
      <c r="H58" s="5"/>
      <c r="I58" s="4">
        <f>C58*I1</f>
        <v>6977.04</v>
      </c>
      <c r="M58" s="5">
        <f t="shared" si="15"/>
        <v>18522.38</v>
      </c>
      <c r="AA58" s="6">
        <v>505</v>
      </c>
      <c r="AB58" s="7" t="s">
        <v>29</v>
      </c>
      <c r="AC58" s="8">
        <v>83.06</v>
      </c>
      <c r="AE58" s="19">
        <f>AC58*AE1</f>
        <v>12532.57581808189</v>
      </c>
      <c r="AF58" s="19"/>
      <c r="AG58" s="20"/>
      <c r="AH58" s="21"/>
      <c r="AI58" s="19">
        <f>AC58*AI1</f>
        <v>12791.24</v>
      </c>
      <c r="AJ58" s="19"/>
      <c r="AK58" s="19"/>
      <c r="AL58" s="20"/>
      <c r="AM58" s="24">
        <f t="shared" si="13"/>
        <v>25323.81581808189</v>
      </c>
      <c r="AN58" s="25">
        <f t="shared" si="14"/>
        <v>6801.435818081889</v>
      </c>
    </row>
    <row r="59" spans="1:40" x14ac:dyDescent="0.2">
      <c r="A59" s="1">
        <v>506</v>
      </c>
      <c r="B59" s="2" t="s">
        <v>29</v>
      </c>
      <c r="C59" s="3">
        <v>77.41</v>
      </c>
      <c r="E59" s="4">
        <f>C59*E1</f>
        <v>10759.99</v>
      </c>
      <c r="H59" s="5"/>
      <c r="I59" s="4">
        <f>C59*I1</f>
        <v>6502.44</v>
      </c>
      <c r="M59" s="5">
        <f t="shared" si="15"/>
        <v>17262.43</v>
      </c>
      <c r="AA59" s="6">
        <v>506</v>
      </c>
      <c r="AB59" s="7" t="s">
        <v>29</v>
      </c>
      <c r="AC59" s="8">
        <v>77.41</v>
      </c>
      <c r="AE59" s="19">
        <f>AC59*AE1</f>
        <v>11680.070961686963</v>
      </c>
      <c r="AF59" s="19"/>
      <c r="AG59" s="20"/>
      <c r="AH59" s="21"/>
      <c r="AI59" s="19">
        <f>AC59*AI1</f>
        <v>11921.14</v>
      </c>
      <c r="AJ59" s="19"/>
      <c r="AK59" s="19"/>
      <c r="AL59" s="20"/>
      <c r="AM59" s="24">
        <f t="shared" si="13"/>
        <v>23601.210961686964</v>
      </c>
      <c r="AN59" s="25">
        <f t="shared" si="14"/>
        <v>6338.7809616869636</v>
      </c>
    </row>
    <row r="60" spans="1:40" x14ac:dyDescent="0.2">
      <c r="A60" s="1">
        <v>507</v>
      </c>
      <c r="B60" s="2" t="s">
        <v>29</v>
      </c>
      <c r="C60" s="3">
        <v>78</v>
      </c>
      <c r="E60" s="4">
        <f>C60*E1</f>
        <v>10842</v>
      </c>
      <c r="H60" s="5"/>
      <c r="I60" s="4">
        <f>C60*I1</f>
        <v>6552</v>
      </c>
      <c r="M60" s="5">
        <f t="shared" si="15"/>
        <v>17394</v>
      </c>
      <c r="AA60" s="6">
        <v>507</v>
      </c>
      <c r="AB60" s="7" t="s">
        <v>29</v>
      </c>
      <c r="AC60" s="8">
        <v>78</v>
      </c>
      <c r="AE60" s="19">
        <f>AC60*AE1</f>
        <v>11769.093592708734</v>
      </c>
      <c r="AF60" s="19"/>
      <c r="AG60" s="20"/>
      <c r="AH60" s="21"/>
      <c r="AI60" s="19">
        <f>AC60*AI1</f>
        <v>12012</v>
      </c>
      <c r="AJ60" s="19"/>
      <c r="AK60" s="19"/>
      <c r="AL60" s="20"/>
      <c r="AM60" s="24">
        <f t="shared" si="13"/>
        <v>23781.093592708734</v>
      </c>
      <c r="AN60" s="25">
        <f t="shared" si="14"/>
        <v>6387.0935927087339</v>
      </c>
    </row>
    <row r="61" spans="1:40" x14ac:dyDescent="0.2">
      <c r="A61" s="1">
        <v>508</v>
      </c>
      <c r="B61" s="2" t="s">
        <v>29</v>
      </c>
      <c r="C61" s="3">
        <v>66.98</v>
      </c>
      <c r="E61" s="4">
        <f>C61*E1</f>
        <v>9310.2200000000012</v>
      </c>
      <c r="H61" s="5"/>
      <c r="I61" s="4">
        <f>C61*I1</f>
        <v>5626.3200000000006</v>
      </c>
      <c r="M61" s="5">
        <f t="shared" si="15"/>
        <v>14936.54</v>
      </c>
      <c r="AA61" s="6">
        <v>508</v>
      </c>
      <c r="AB61" s="7" t="s">
        <v>29</v>
      </c>
      <c r="AC61" s="8">
        <v>66.98</v>
      </c>
      <c r="AE61" s="19">
        <f>AC61*AE1</f>
        <v>10106.331908200398</v>
      </c>
      <c r="AF61" s="19"/>
      <c r="AG61" s="20"/>
      <c r="AH61" s="21"/>
      <c r="AI61" s="19">
        <f>AC61*AI1</f>
        <v>10314.92</v>
      </c>
      <c r="AJ61" s="19"/>
      <c r="AK61" s="19"/>
      <c r="AL61" s="20"/>
      <c r="AM61" s="24">
        <f t="shared" si="13"/>
        <v>20421.2519082004</v>
      </c>
      <c r="AN61" s="25">
        <f t="shared" si="14"/>
        <v>5484.7119082003992</v>
      </c>
    </row>
    <row r="62" spans="1:40" x14ac:dyDescent="0.2">
      <c r="A62" s="1">
        <v>509</v>
      </c>
      <c r="B62" s="2" t="s">
        <v>29</v>
      </c>
      <c r="C62" s="3">
        <v>73.7</v>
      </c>
      <c r="E62" s="4">
        <f>C62*E1</f>
        <v>10244.300000000001</v>
      </c>
      <c r="H62" s="5"/>
      <c r="I62" s="4">
        <f>C62*I1</f>
        <v>6190.8</v>
      </c>
      <c r="M62" s="5">
        <f t="shared" si="15"/>
        <v>16435.100000000002</v>
      </c>
      <c r="AA62" s="6">
        <v>509</v>
      </c>
      <c r="AB62" s="7" t="s">
        <v>29</v>
      </c>
      <c r="AC62" s="8">
        <v>73.7</v>
      </c>
      <c r="AE62" s="19">
        <f>AC62*AE1</f>
        <v>11120.284586956843</v>
      </c>
      <c r="AF62" s="19"/>
      <c r="AG62" s="20"/>
      <c r="AH62" s="21"/>
      <c r="AI62" s="19">
        <f>AC62*AI1</f>
        <v>11349.800000000001</v>
      </c>
      <c r="AJ62" s="19"/>
      <c r="AK62" s="19"/>
      <c r="AL62" s="20"/>
      <c r="AM62" s="24">
        <f t="shared" si="13"/>
        <v>22470.084586956844</v>
      </c>
      <c r="AN62" s="25">
        <f t="shared" si="14"/>
        <v>6034.9845869568417</v>
      </c>
    </row>
    <row r="63" spans="1:40" x14ac:dyDescent="0.2">
      <c r="A63" s="1">
        <v>510</v>
      </c>
      <c r="B63" s="2" t="s">
        <v>29</v>
      </c>
      <c r="C63" s="3">
        <v>76.8</v>
      </c>
      <c r="E63" s="4">
        <f>C63*E1</f>
        <v>10675.199999999999</v>
      </c>
      <c r="H63" s="5"/>
      <c r="I63" s="4">
        <f>C63*I1</f>
        <v>6451.2</v>
      </c>
      <c r="M63" s="5">
        <f t="shared" si="15"/>
        <v>17126.399999999998</v>
      </c>
      <c r="AA63" s="6">
        <v>510</v>
      </c>
      <c r="AB63" s="7" t="s">
        <v>29</v>
      </c>
      <c r="AC63" s="8">
        <v>76.8</v>
      </c>
      <c r="AE63" s="19">
        <f>AC63*AE1</f>
        <v>11588.030614359368</v>
      </c>
      <c r="AF63" s="19"/>
      <c r="AG63" s="20"/>
      <c r="AH63" s="21"/>
      <c r="AI63" s="19">
        <f>AC63*AI1</f>
        <v>11827.199999999999</v>
      </c>
      <c r="AJ63" s="19"/>
      <c r="AK63" s="19"/>
      <c r="AL63" s="20"/>
      <c r="AM63" s="24">
        <f t="shared" si="13"/>
        <v>23415.230614359367</v>
      </c>
      <c r="AN63" s="25">
        <f t="shared" si="14"/>
        <v>6288.8306143593691</v>
      </c>
    </row>
    <row r="64" spans="1:40" x14ac:dyDescent="0.2">
      <c r="A64" s="1">
        <v>511</v>
      </c>
      <c r="B64" s="2" t="s">
        <v>29</v>
      </c>
      <c r="C64" s="3">
        <v>87.84</v>
      </c>
      <c r="E64" s="4">
        <f>C64*E1</f>
        <v>12209.76</v>
      </c>
      <c r="H64" s="5"/>
      <c r="I64" s="4">
        <f>C64*I1</f>
        <v>7378.56</v>
      </c>
      <c r="M64" s="5">
        <f t="shared" si="15"/>
        <v>19588.32</v>
      </c>
      <c r="AA64" s="6">
        <v>511</v>
      </c>
      <c r="AB64" s="7" t="s">
        <v>29</v>
      </c>
      <c r="AC64" s="8">
        <v>87.84</v>
      </c>
      <c r="AE64" s="19">
        <f>AC64*AE1</f>
        <v>13253.810015173529</v>
      </c>
      <c r="AF64" s="19"/>
      <c r="AG64" s="20"/>
      <c r="AH64" s="21"/>
      <c r="AI64" s="19">
        <f>AC64*AI1</f>
        <v>13527.36</v>
      </c>
      <c r="AJ64" s="19"/>
      <c r="AK64" s="19"/>
      <c r="AL64" s="20"/>
      <c r="AM64" s="24">
        <f t="shared" si="13"/>
        <v>26781.170015173528</v>
      </c>
      <c r="AN64" s="25">
        <f t="shared" si="14"/>
        <v>7192.8500151735279</v>
      </c>
    </row>
    <row r="65" spans="1:40" x14ac:dyDescent="0.2">
      <c r="A65" s="1">
        <v>601</v>
      </c>
      <c r="B65" s="2" t="s">
        <v>29</v>
      </c>
      <c r="C65" s="3">
        <v>79.459999999999994</v>
      </c>
      <c r="E65" s="4">
        <f>C65*E1</f>
        <v>11044.939999999999</v>
      </c>
      <c r="H65" s="5"/>
      <c r="I65" s="4">
        <f>C65*I1</f>
        <v>6674.6399999999994</v>
      </c>
      <c r="M65" s="5">
        <f t="shared" si="15"/>
        <v>17719.579999999998</v>
      </c>
      <c r="AA65" s="6">
        <v>601</v>
      </c>
      <c r="AB65" s="7" t="s">
        <v>29</v>
      </c>
      <c r="AC65" s="8">
        <v>79.459999999999994</v>
      </c>
      <c r="AE65" s="19">
        <f>AC65*AE1</f>
        <v>11989.386883033794</v>
      </c>
      <c r="AF65" s="19"/>
      <c r="AG65" s="20"/>
      <c r="AH65" s="21"/>
      <c r="AI65" s="19">
        <f>AC65*AI1</f>
        <v>12236.839999999998</v>
      </c>
      <c r="AJ65" s="19"/>
      <c r="AK65" s="19"/>
      <c r="AL65" s="20"/>
      <c r="AM65" s="24">
        <f t="shared" si="13"/>
        <v>24226.226883033793</v>
      </c>
      <c r="AN65" s="25">
        <f t="shared" si="14"/>
        <v>6506.6468830337944</v>
      </c>
    </row>
    <row r="66" spans="1:40" x14ac:dyDescent="0.2">
      <c r="A66" s="1">
        <v>602</v>
      </c>
      <c r="B66" s="2" t="s">
        <v>29</v>
      </c>
      <c r="C66" s="3">
        <v>62.31</v>
      </c>
      <c r="E66" s="4">
        <f>C66*E1</f>
        <v>8661.09</v>
      </c>
      <c r="H66" s="5"/>
      <c r="I66" s="4">
        <f>C66*I1</f>
        <v>5234.04</v>
      </c>
      <c r="M66" s="5">
        <f t="shared" si="15"/>
        <v>13895.130000000001</v>
      </c>
      <c r="AA66" s="6">
        <v>602</v>
      </c>
      <c r="AB66" s="7" t="s">
        <v>29</v>
      </c>
      <c r="AC66" s="8">
        <v>62.31</v>
      </c>
      <c r="AE66" s="19">
        <f>AC66*AE1</f>
        <v>9401.6951507907852</v>
      </c>
      <c r="AF66" s="19"/>
      <c r="AG66" s="20"/>
      <c r="AH66" s="21"/>
      <c r="AI66" s="19">
        <f>AC66*AI1</f>
        <v>9595.74</v>
      </c>
      <c r="AJ66" s="19"/>
      <c r="AK66" s="19"/>
      <c r="AL66" s="20"/>
      <c r="AM66" s="24">
        <f t="shared" si="13"/>
        <v>18997.435150790785</v>
      </c>
      <c r="AN66" s="25">
        <f t="shared" si="14"/>
        <v>5102.305150790784</v>
      </c>
    </row>
    <row r="67" spans="1:40" x14ac:dyDescent="0.2">
      <c r="A67" s="1">
        <v>603</v>
      </c>
      <c r="B67" s="2" t="s">
        <v>29</v>
      </c>
      <c r="C67" s="3">
        <v>62.31</v>
      </c>
      <c r="E67" s="4">
        <f>C67*E1</f>
        <v>8661.09</v>
      </c>
      <c r="H67" s="5"/>
      <c r="I67" s="4">
        <f>C67*I1</f>
        <v>5234.04</v>
      </c>
      <c r="M67" s="5">
        <f t="shared" si="15"/>
        <v>13895.130000000001</v>
      </c>
      <c r="AA67" s="6">
        <v>603</v>
      </c>
      <c r="AB67" s="7" t="s">
        <v>29</v>
      </c>
      <c r="AC67" s="8">
        <v>62.31</v>
      </c>
      <c r="AE67" s="19">
        <f>AC67*AE1</f>
        <v>9401.6951507907852</v>
      </c>
      <c r="AF67" s="19"/>
      <c r="AG67" s="20"/>
      <c r="AH67" s="21"/>
      <c r="AI67" s="19">
        <f>AC67*AI1</f>
        <v>9595.74</v>
      </c>
      <c r="AJ67" s="19"/>
      <c r="AK67" s="19"/>
      <c r="AL67" s="20"/>
      <c r="AM67" s="24">
        <f t="shared" si="13"/>
        <v>18997.435150790785</v>
      </c>
      <c r="AN67" s="25">
        <f t="shared" si="14"/>
        <v>5102.305150790784</v>
      </c>
    </row>
    <row r="68" spans="1:40" x14ac:dyDescent="0.2">
      <c r="A68" s="1">
        <v>604</v>
      </c>
      <c r="B68" s="2" t="s">
        <v>29</v>
      </c>
      <c r="C68" s="3">
        <v>64.45</v>
      </c>
      <c r="E68" s="4">
        <f>C68*E1</f>
        <v>8958.5500000000011</v>
      </c>
      <c r="H68" s="5"/>
      <c r="I68" s="4">
        <f>C68*I1</f>
        <v>5413.8</v>
      </c>
      <c r="M68" s="5">
        <f t="shared" si="15"/>
        <v>14372.350000000002</v>
      </c>
      <c r="AA68" s="6">
        <v>604</v>
      </c>
      <c r="AB68" s="7" t="s">
        <v>29</v>
      </c>
      <c r="AC68" s="8">
        <v>64.45</v>
      </c>
      <c r="AE68" s="19">
        <f>AC68*AE1</f>
        <v>9724.5907955138191</v>
      </c>
      <c r="AF68" s="19"/>
      <c r="AG68" s="20"/>
      <c r="AH68" s="21"/>
      <c r="AI68" s="19">
        <f>AC68*AI1</f>
        <v>9925.3000000000011</v>
      </c>
      <c r="AJ68" s="19"/>
      <c r="AK68" s="19"/>
      <c r="AL68" s="20"/>
      <c r="AM68" s="24">
        <f t="shared" si="13"/>
        <v>19649.89079551382</v>
      </c>
      <c r="AN68" s="25">
        <f t="shared" si="14"/>
        <v>5277.540795513818</v>
      </c>
    </row>
    <row r="69" spans="1:40" x14ac:dyDescent="0.2">
      <c r="A69" s="1">
        <v>605</v>
      </c>
      <c r="B69" s="2" t="s">
        <v>29</v>
      </c>
      <c r="C69" s="3">
        <v>83.06</v>
      </c>
      <c r="E69" s="4">
        <f>C69*E1</f>
        <v>11545.34</v>
      </c>
      <c r="H69" s="5"/>
      <c r="I69" s="4">
        <f>C69*I1</f>
        <v>6977.04</v>
      </c>
      <c r="M69" s="5">
        <f t="shared" si="15"/>
        <v>18522.38</v>
      </c>
      <c r="AA69" s="6">
        <v>605</v>
      </c>
      <c r="AB69" s="7" t="s">
        <v>29</v>
      </c>
      <c r="AC69" s="8">
        <v>83.06</v>
      </c>
      <c r="AE69" s="19">
        <f>AC69*AE1</f>
        <v>12532.57581808189</v>
      </c>
      <c r="AF69" s="19"/>
      <c r="AG69" s="20"/>
      <c r="AH69" s="21"/>
      <c r="AI69" s="19">
        <f>AC69*AI1</f>
        <v>12791.24</v>
      </c>
      <c r="AJ69" s="19"/>
      <c r="AK69" s="19"/>
      <c r="AL69" s="20"/>
      <c r="AM69" s="24">
        <f t="shared" si="13"/>
        <v>25323.81581808189</v>
      </c>
      <c r="AN69" s="25">
        <f t="shared" si="14"/>
        <v>6801.435818081889</v>
      </c>
    </row>
    <row r="70" spans="1:40" x14ac:dyDescent="0.2">
      <c r="A70" s="1">
        <v>606</v>
      </c>
      <c r="B70" s="2" t="s">
        <v>29</v>
      </c>
      <c r="C70" s="3">
        <v>77.41</v>
      </c>
      <c r="E70" s="4">
        <f>C70*E1</f>
        <v>10759.99</v>
      </c>
      <c r="H70" s="5"/>
      <c r="I70" s="4">
        <f>C70*I1</f>
        <v>6502.44</v>
      </c>
      <c r="M70" s="5">
        <f t="shared" si="15"/>
        <v>17262.43</v>
      </c>
      <c r="AA70" s="6">
        <v>606</v>
      </c>
      <c r="AB70" s="7" t="s">
        <v>29</v>
      </c>
      <c r="AC70" s="8">
        <v>77.41</v>
      </c>
      <c r="AE70" s="19">
        <f>AC70*AE1</f>
        <v>11680.070961686963</v>
      </c>
      <c r="AF70" s="19"/>
      <c r="AG70" s="20"/>
      <c r="AH70" s="21"/>
      <c r="AI70" s="19">
        <f>AC70*AI1</f>
        <v>11921.14</v>
      </c>
      <c r="AJ70" s="19"/>
      <c r="AK70" s="19"/>
      <c r="AL70" s="20"/>
      <c r="AM70" s="24">
        <f t="shared" si="13"/>
        <v>23601.210961686964</v>
      </c>
      <c r="AN70" s="25">
        <f t="shared" si="14"/>
        <v>6338.7809616869636</v>
      </c>
    </row>
    <row r="71" spans="1:40" x14ac:dyDescent="0.2">
      <c r="A71" s="1">
        <v>607</v>
      </c>
      <c r="B71" s="2" t="s">
        <v>29</v>
      </c>
      <c r="C71" s="3">
        <v>78</v>
      </c>
      <c r="E71" s="4">
        <f>C71*E1</f>
        <v>10842</v>
      </c>
      <c r="H71" s="5"/>
      <c r="I71" s="4">
        <f>C71*I1</f>
        <v>6552</v>
      </c>
      <c r="M71" s="5">
        <f t="shared" si="15"/>
        <v>17394</v>
      </c>
      <c r="AA71" s="6">
        <v>607</v>
      </c>
      <c r="AB71" s="7" t="s">
        <v>29</v>
      </c>
      <c r="AC71" s="8">
        <v>78</v>
      </c>
      <c r="AE71" s="19">
        <f>AC71*AE1</f>
        <v>11769.093592708734</v>
      </c>
      <c r="AF71" s="19"/>
      <c r="AG71" s="20"/>
      <c r="AH71" s="21"/>
      <c r="AI71" s="19">
        <f>AC71*AI1</f>
        <v>12012</v>
      </c>
      <c r="AJ71" s="19"/>
      <c r="AK71" s="19"/>
      <c r="AL71" s="20"/>
      <c r="AM71" s="24">
        <f t="shared" si="13"/>
        <v>23781.093592708734</v>
      </c>
      <c r="AN71" s="25">
        <f t="shared" si="14"/>
        <v>6387.0935927087339</v>
      </c>
    </row>
    <row r="72" spans="1:40" x14ac:dyDescent="0.2">
      <c r="A72" s="1">
        <v>608</v>
      </c>
      <c r="B72" s="2" t="s">
        <v>29</v>
      </c>
      <c r="C72" s="3">
        <v>66.98</v>
      </c>
      <c r="E72" s="4">
        <f>C72*E1</f>
        <v>9310.2200000000012</v>
      </c>
      <c r="H72" s="5"/>
      <c r="I72" s="4">
        <f>C72*I1</f>
        <v>5626.3200000000006</v>
      </c>
      <c r="M72" s="5">
        <f t="shared" si="15"/>
        <v>14936.54</v>
      </c>
      <c r="AA72" s="6">
        <v>608</v>
      </c>
      <c r="AB72" s="7" t="s">
        <v>29</v>
      </c>
      <c r="AC72" s="8">
        <v>66.98</v>
      </c>
      <c r="AE72" s="19">
        <f>AC72*AE1</f>
        <v>10106.331908200398</v>
      </c>
      <c r="AF72" s="19"/>
      <c r="AG72" s="20"/>
      <c r="AH72" s="21"/>
      <c r="AI72" s="19">
        <f>AC72*AI1</f>
        <v>10314.92</v>
      </c>
      <c r="AJ72" s="19"/>
      <c r="AK72" s="19"/>
      <c r="AL72" s="20"/>
      <c r="AM72" s="24">
        <f t="shared" si="13"/>
        <v>20421.2519082004</v>
      </c>
      <c r="AN72" s="25">
        <f t="shared" si="14"/>
        <v>5484.7119082003992</v>
      </c>
    </row>
    <row r="73" spans="1:40" x14ac:dyDescent="0.2">
      <c r="A73" s="1">
        <v>609</v>
      </c>
      <c r="B73" s="2" t="s">
        <v>29</v>
      </c>
      <c r="C73" s="3">
        <v>73.7</v>
      </c>
      <c r="E73" s="4">
        <f>C73*E1</f>
        <v>10244.300000000001</v>
      </c>
      <c r="H73" s="5"/>
      <c r="I73" s="4">
        <f>C73*I1</f>
        <v>6190.8</v>
      </c>
      <c r="M73" s="5">
        <f t="shared" si="15"/>
        <v>16435.100000000002</v>
      </c>
      <c r="AA73" s="6">
        <v>609</v>
      </c>
      <c r="AB73" s="7" t="s">
        <v>29</v>
      </c>
      <c r="AC73" s="8">
        <v>73.7</v>
      </c>
      <c r="AE73" s="19">
        <f>AC73*AE1</f>
        <v>11120.284586956843</v>
      </c>
      <c r="AF73" s="19"/>
      <c r="AG73" s="20"/>
      <c r="AH73" s="21"/>
      <c r="AI73" s="19">
        <f>AC73*AI1</f>
        <v>11349.800000000001</v>
      </c>
      <c r="AJ73" s="19"/>
      <c r="AK73" s="19"/>
      <c r="AL73" s="20"/>
      <c r="AM73" s="24">
        <f t="shared" si="13"/>
        <v>22470.084586956844</v>
      </c>
      <c r="AN73" s="25">
        <f t="shared" si="14"/>
        <v>6034.9845869568417</v>
      </c>
    </row>
    <row r="74" spans="1:40" x14ac:dyDescent="0.2">
      <c r="A74" s="1">
        <v>610</v>
      </c>
      <c r="B74" s="2" t="s">
        <v>29</v>
      </c>
      <c r="C74" s="3">
        <v>76.8</v>
      </c>
      <c r="E74" s="4">
        <f>C74*E1</f>
        <v>10675.199999999999</v>
      </c>
      <c r="H74" s="5"/>
      <c r="I74" s="4">
        <f>C74*I1</f>
        <v>6451.2</v>
      </c>
      <c r="M74" s="5">
        <f t="shared" si="15"/>
        <v>17126.399999999998</v>
      </c>
      <c r="AA74" s="6">
        <v>610</v>
      </c>
      <c r="AB74" s="7" t="s">
        <v>29</v>
      </c>
      <c r="AC74" s="8">
        <v>76.8</v>
      </c>
      <c r="AE74" s="19">
        <f>AC74*AE1</f>
        <v>11588.030614359368</v>
      </c>
      <c r="AF74" s="19"/>
      <c r="AG74" s="20"/>
      <c r="AH74" s="21"/>
      <c r="AI74" s="19">
        <f>AC74*AI1</f>
        <v>11827.199999999999</v>
      </c>
      <c r="AJ74" s="19"/>
      <c r="AK74" s="19"/>
      <c r="AL74" s="20"/>
      <c r="AM74" s="24">
        <f t="shared" si="13"/>
        <v>23415.230614359367</v>
      </c>
      <c r="AN74" s="25">
        <f t="shared" si="14"/>
        <v>6288.8306143593691</v>
      </c>
    </row>
    <row r="75" spans="1:40" x14ac:dyDescent="0.2">
      <c r="A75" s="1">
        <v>611</v>
      </c>
      <c r="B75" s="2" t="s">
        <v>29</v>
      </c>
      <c r="C75" s="3">
        <v>87.84</v>
      </c>
      <c r="E75" s="4">
        <f>C75*E1</f>
        <v>12209.76</v>
      </c>
      <c r="H75" s="5"/>
      <c r="I75" s="4">
        <f>C75*I1</f>
        <v>7378.56</v>
      </c>
      <c r="M75" s="5">
        <f t="shared" si="15"/>
        <v>19588.32</v>
      </c>
      <c r="AA75" s="6">
        <v>611</v>
      </c>
      <c r="AB75" s="7" t="s">
        <v>29</v>
      </c>
      <c r="AC75" s="8">
        <v>87.84</v>
      </c>
      <c r="AE75" s="19">
        <f>AC75*AE1</f>
        <v>13253.810015173529</v>
      </c>
      <c r="AF75" s="19"/>
      <c r="AG75" s="20"/>
      <c r="AH75" s="21"/>
      <c r="AI75" s="19">
        <f>AC75*AI1</f>
        <v>13527.36</v>
      </c>
      <c r="AJ75" s="19"/>
      <c r="AK75" s="19"/>
      <c r="AL75" s="20"/>
      <c r="AM75" s="24">
        <f t="shared" si="13"/>
        <v>26781.170015173528</v>
      </c>
      <c r="AN75" s="25">
        <f t="shared" si="14"/>
        <v>7192.8500151735279</v>
      </c>
    </row>
    <row r="76" spans="1:40" x14ac:dyDescent="0.2">
      <c r="A76" s="1">
        <v>612</v>
      </c>
      <c r="B76" s="2" t="s">
        <v>29</v>
      </c>
      <c r="C76" s="3">
        <v>85.22</v>
      </c>
      <c r="E76" s="4">
        <f>C76*E1</f>
        <v>11845.58</v>
      </c>
      <c r="H76" s="5"/>
      <c r="I76" s="4">
        <f>C76*I1</f>
        <v>7158.48</v>
      </c>
      <c r="M76" s="5">
        <f t="shared" si="15"/>
        <v>19004.059999999998</v>
      </c>
      <c r="AA76" s="6">
        <v>612</v>
      </c>
      <c r="AB76" s="7" t="s">
        <v>29</v>
      </c>
      <c r="AC76" s="8">
        <v>85.22</v>
      </c>
      <c r="AE76" s="19">
        <f>AC76*AE1</f>
        <v>12858.489179110748</v>
      </c>
      <c r="AF76" s="19"/>
      <c r="AG76" s="20"/>
      <c r="AH76" s="21"/>
      <c r="AI76" s="19">
        <f>AC76*AI1</f>
        <v>13123.88</v>
      </c>
      <c r="AJ76" s="19"/>
      <c r="AK76" s="19"/>
      <c r="AL76" s="20"/>
      <c r="AM76" s="24">
        <f t="shared" si="13"/>
        <v>25982.369179110749</v>
      </c>
      <c r="AN76" s="25">
        <f t="shared" si="14"/>
        <v>6978.3091791107508</v>
      </c>
    </row>
    <row r="77" spans="1:40" x14ac:dyDescent="0.2">
      <c r="A77" s="1">
        <v>701</v>
      </c>
      <c r="B77" s="2" t="s">
        <v>29</v>
      </c>
      <c r="C77" s="3">
        <v>79.459999999999994</v>
      </c>
      <c r="E77" s="4">
        <f>C77*E1</f>
        <v>11044.939999999999</v>
      </c>
      <c r="H77" s="5"/>
      <c r="I77" s="4">
        <f>C77*I1</f>
        <v>6674.6399999999994</v>
      </c>
      <c r="M77" s="5">
        <f t="shared" si="15"/>
        <v>17719.579999999998</v>
      </c>
      <c r="AA77" s="6">
        <v>701</v>
      </c>
      <c r="AB77" s="7" t="s">
        <v>29</v>
      </c>
      <c r="AC77" s="8">
        <v>79.459999999999994</v>
      </c>
      <c r="AE77" s="19">
        <f>AC77*AE1</f>
        <v>11989.386883033794</v>
      </c>
      <c r="AF77" s="19"/>
      <c r="AG77" s="20"/>
      <c r="AH77" s="21"/>
      <c r="AI77" s="19">
        <f>AC77*AI1</f>
        <v>12236.839999999998</v>
      </c>
      <c r="AJ77" s="19"/>
      <c r="AK77" s="19"/>
      <c r="AL77" s="20"/>
      <c r="AM77" s="24">
        <f t="shared" si="13"/>
        <v>24226.226883033793</v>
      </c>
      <c r="AN77" s="25">
        <f t="shared" si="14"/>
        <v>6506.6468830337944</v>
      </c>
    </row>
    <row r="78" spans="1:40" x14ac:dyDescent="0.2">
      <c r="A78" s="1">
        <v>702</v>
      </c>
      <c r="B78" s="2" t="s">
        <v>29</v>
      </c>
      <c r="C78" s="3">
        <v>62.31</v>
      </c>
      <c r="E78" s="4">
        <f>C78*E1</f>
        <v>8661.09</v>
      </c>
      <c r="H78" s="5"/>
      <c r="I78" s="4">
        <f>C78*I1</f>
        <v>5234.04</v>
      </c>
      <c r="M78" s="5">
        <f t="shared" si="15"/>
        <v>13895.130000000001</v>
      </c>
      <c r="AA78" s="6">
        <v>702</v>
      </c>
      <c r="AB78" s="7" t="s">
        <v>29</v>
      </c>
      <c r="AC78" s="8">
        <v>62.31</v>
      </c>
      <c r="AE78" s="19">
        <f>AC78*AE1</f>
        <v>9401.6951507907852</v>
      </c>
      <c r="AF78" s="19"/>
      <c r="AG78" s="20"/>
      <c r="AH78" s="21"/>
      <c r="AI78" s="19">
        <f>AC78*AI1</f>
        <v>9595.74</v>
      </c>
      <c r="AJ78" s="19"/>
      <c r="AK78" s="19"/>
      <c r="AL78" s="20"/>
      <c r="AM78" s="24">
        <f t="shared" si="13"/>
        <v>18997.435150790785</v>
      </c>
      <c r="AN78" s="25">
        <f t="shared" si="14"/>
        <v>5102.305150790784</v>
      </c>
    </row>
    <row r="79" spans="1:40" x14ac:dyDescent="0.2">
      <c r="A79" s="1">
        <v>703</v>
      </c>
      <c r="B79" s="2" t="s">
        <v>29</v>
      </c>
      <c r="C79" s="3">
        <v>62.31</v>
      </c>
      <c r="E79" s="4">
        <f>C79*E1</f>
        <v>8661.09</v>
      </c>
      <c r="H79" s="5"/>
      <c r="I79" s="4">
        <f>C79*I1</f>
        <v>5234.04</v>
      </c>
      <c r="M79" s="5">
        <f t="shared" si="15"/>
        <v>13895.130000000001</v>
      </c>
      <c r="AA79" s="6">
        <v>703</v>
      </c>
      <c r="AB79" s="7" t="s">
        <v>29</v>
      </c>
      <c r="AC79" s="8">
        <v>62.31</v>
      </c>
      <c r="AE79" s="19">
        <f>AC79*AE1</f>
        <v>9401.6951507907852</v>
      </c>
      <c r="AF79" s="19"/>
      <c r="AG79" s="20"/>
      <c r="AH79" s="21"/>
      <c r="AI79" s="19">
        <f>AC79*AI1</f>
        <v>9595.74</v>
      </c>
      <c r="AJ79" s="19"/>
      <c r="AK79" s="19"/>
      <c r="AL79" s="20"/>
      <c r="AM79" s="24">
        <f t="shared" si="13"/>
        <v>18997.435150790785</v>
      </c>
      <c r="AN79" s="25">
        <f t="shared" si="14"/>
        <v>5102.305150790784</v>
      </c>
    </row>
    <row r="80" spans="1:40" x14ac:dyDescent="0.2">
      <c r="A80" s="1">
        <v>704</v>
      </c>
      <c r="B80" s="2" t="s">
        <v>29</v>
      </c>
      <c r="C80" s="3">
        <v>64.45</v>
      </c>
      <c r="E80" s="4">
        <f>C80*E1</f>
        <v>8958.5500000000011</v>
      </c>
      <c r="H80" s="5"/>
      <c r="I80" s="4">
        <f>C80*I1</f>
        <v>5413.8</v>
      </c>
      <c r="M80" s="5">
        <f t="shared" si="15"/>
        <v>14372.350000000002</v>
      </c>
      <c r="AA80" s="6">
        <v>704</v>
      </c>
      <c r="AB80" s="7" t="s">
        <v>29</v>
      </c>
      <c r="AC80" s="8">
        <v>64.45</v>
      </c>
      <c r="AE80" s="19">
        <f>AC80*AE1</f>
        <v>9724.5907955138191</v>
      </c>
      <c r="AF80" s="19"/>
      <c r="AG80" s="20"/>
      <c r="AH80" s="21"/>
      <c r="AI80" s="19">
        <f>AC80*AI1</f>
        <v>9925.3000000000011</v>
      </c>
      <c r="AJ80" s="19"/>
      <c r="AK80" s="19"/>
      <c r="AL80" s="20"/>
      <c r="AM80" s="24">
        <f t="shared" si="13"/>
        <v>19649.89079551382</v>
      </c>
      <c r="AN80" s="25">
        <f t="shared" si="14"/>
        <v>5277.540795513818</v>
      </c>
    </row>
    <row r="81" spans="1:40" x14ac:dyDescent="0.2">
      <c r="A81" s="1">
        <v>705</v>
      </c>
      <c r="B81" s="2" t="s">
        <v>29</v>
      </c>
      <c r="C81" s="3">
        <v>83.06</v>
      </c>
      <c r="E81" s="4">
        <f>C81*E1</f>
        <v>11545.34</v>
      </c>
      <c r="H81" s="5"/>
      <c r="I81" s="4">
        <f>C81*I1</f>
        <v>6977.04</v>
      </c>
      <c r="M81" s="5">
        <f t="shared" si="15"/>
        <v>18522.38</v>
      </c>
      <c r="AA81" s="6">
        <v>705</v>
      </c>
      <c r="AB81" s="7" t="s">
        <v>29</v>
      </c>
      <c r="AC81" s="8">
        <v>83.06</v>
      </c>
      <c r="AE81" s="19">
        <f>AC81*AE1</f>
        <v>12532.57581808189</v>
      </c>
      <c r="AF81" s="19"/>
      <c r="AG81" s="20"/>
      <c r="AH81" s="21"/>
      <c r="AI81" s="19">
        <f>AC81*AI1</f>
        <v>12791.24</v>
      </c>
      <c r="AJ81" s="19"/>
      <c r="AK81" s="19"/>
      <c r="AL81" s="20"/>
      <c r="AM81" s="24">
        <f t="shared" si="13"/>
        <v>25323.81581808189</v>
      </c>
      <c r="AN81" s="25">
        <f t="shared" si="14"/>
        <v>6801.435818081889</v>
      </c>
    </row>
    <row r="82" spans="1:40" x14ac:dyDescent="0.2">
      <c r="A82" s="1">
        <v>706</v>
      </c>
      <c r="B82" s="2" t="s">
        <v>29</v>
      </c>
      <c r="C82" s="3">
        <v>77.41</v>
      </c>
      <c r="E82" s="4">
        <f>C82*E1</f>
        <v>10759.99</v>
      </c>
      <c r="H82" s="5"/>
      <c r="I82" s="4">
        <f>C82*I1</f>
        <v>6502.44</v>
      </c>
      <c r="M82" s="5">
        <f t="shared" si="15"/>
        <v>17262.43</v>
      </c>
      <c r="AA82" s="6">
        <v>706</v>
      </c>
      <c r="AB82" s="7" t="s">
        <v>29</v>
      </c>
      <c r="AC82" s="8">
        <v>77.41</v>
      </c>
      <c r="AE82" s="19">
        <f>AC82*AE1</f>
        <v>11680.070961686963</v>
      </c>
      <c r="AF82" s="19"/>
      <c r="AG82" s="20"/>
      <c r="AH82" s="21"/>
      <c r="AI82" s="19">
        <f>AC82*AI1</f>
        <v>11921.14</v>
      </c>
      <c r="AJ82" s="19"/>
      <c r="AK82" s="19"/>
      <c r="AL82" s="20"/>
      <c r="AM82" s="24">
        <f t="shared" si="13"/>
        <v>23601.210961686964</v>
      </c>
      <c r="AN82" s="25">
        <f t="shared" si="14"/>
        <v>6338.7809616869636</v>
      </c>
    </row>
    <row r="83" spans="1:40" x14ac:dyDescent="0.2">
      <c r="A83" s="1">
        <v>707</v>
      </c>
      <c r="B83" s="2" t="s">
        <v>29</v>
      </c>
      <c r="C83" s="3">
        <v>78</v>
      </c>
      <c r="E83" s="4">
        <f>C83*E1</f>
        <v>10842</v>
      </c>
      <c r="H83" s="5"/>
      <c r="I83" s="4">
        <f>C83*I1</f>
        <v>6552</v>
      </c>
      <c r="M83" s="5">
        <f t="shared" si="15"/>
        <v>17394</v>
      </c>
      <c r="AA83" s="6">
        <v>707</v>
      </c>
      <c r="AB83" s="7" t="s">
        <v>29</v>
      </c>
      <c r="AC83" s="8">
        <v>78</v>
      </c>
      <c r="AE83" s="19">
        <f>AC83*AE1</f>
        <v>11769.093592708734</v>
      </c>
      <c r="AF83" s="19"/>
      <c r="AG83" s="20"/>
      <c r="AH83" s="21"/>
      <c r="AI83" s="19">
        <f>AC83*AI1</f>
        <v>12012</v>
      </c>
      <c r="AJ83" s="19"/>
      <c r="AK83" s="19"/>
      <c r="AL83" s="20"/>
      <c r="AM83" s="24">
        <f t="shared" si="13"/>
        <v>23781.093592708734</v>
      </c>
      <c r="AN83" s="25">
        <f t="shared" si="14"/>
        <v>6387.0935927087339</v>
      </c>
    </row>
    <row r="84" spans="1:40" x14ac:dyDescent="0.2">
      <c r="A84" s="1">
        <v>708</v>
      </c>
      <c r="B84" s="2" t="s">
        <v>29</v>
      </c>
      <c r="C84" s="3">
        <v>66.98</v>
      </c>
      <c r="E84" s="4">
        <f>C84*E1</f>
        <v>9310.2200000000012</v>
      </c>
      <c r="H84" s="5"/>
      <c r="I84" s="4">
        <f>C84*I1</f>
        <v>5626.3200000000006</v>
      </c>
      <c r="M84" s="5">
        <f t="shared" si="15"/>
        <v>14936.54</v>
      </c>
      <c r="AA84" s="6">
        <v>708</v>
      </c>
      <c r="AB84" s="7" t="s">
        <v>29</v>
      </c>
      <c r="AC84" s="8">
        <v>66.98</v>
      </c>
      <c r="AE84" s="19">
        <f>AC84*AE1</f>
        <v>10106.331908200398</v>
      </c>
      <c r="AF84" s="19"/>
      <c r="AG84" s="20"/>
      <c r="AH84" s="21"/>
      <c r="AI84" s="19">
        <f>AC84*AI1</f>
        <v>10314.92</v>
      </c>
      <c r="AJ84" s="19"/>
      <c r="AK84" s="19"/>
      <c r="AL84" s="20"/>
      <c r="AM84" s="24">
        <f t="shared" si="13"/>
        <v>20421.2519082004</v>
      </c>
      <c r="AN84" s="25">
        <f t="shared" si="14"/>
        <v>5484.7119082003992</v>
      </c>
    </row>
    <row r="85" spans="1:40" x14ac:dyDescent="0.2">
      <c r="A85" s="1">
        <v>709</v>
      </c>
      <c r="B85" s="2" t="s">
        <v>29</v>
      </c>
      <c r="C85" s="3">
        <v>73.7</v>
      </c>
      <c r="E85" s="4">
        <f>C85*E1</f>
        <v>10244.300000000001</v>
      </c>
      <c r="H85" s="5"/>
      <c r="I85" s="4">
        <f>C85*I1</f>
        <v>6190.8</v>
      </c>
      <c r="M85" s="5">
        <f t="shared" si="15"/>
        <v>16435.100000000002</v>
      </c>
      <c r="AA85" s="6">
        <v>709</v>
      </c>
      <c r="AB85" s="7" t="s">
        <v>29</v>
      </c>
      <c r="AC85" s="8">
        <v>73.7</v>
      </c>
      <c r="AE85" s="19">
        <f>AC85*AE1</f>
        <v>11120.284586956843</v>
      </c>
      <c r="AF85" s="19"/>
      <c r="AG85" s="20"/>
      <c r="AH85" s="21"/>
      <c r="AI85" s="19">
        <f>AC85*AI1</f>
        <v>11349.800000000001</v>
      </c>
      <c r="AJ85" s="19"/>
      <c r="AK85" s="19"/>
      <c r="AL85" s="20"/>
      <c r="AM85" s="24">
        <f t="shared" si="13"/>
        <v>22470.084586956844</v>
      </c>
      <c r="AN85" s="25">
        <f t="shared" si="14"/>
        <v>6034.9845869568417</v>
      </c>
    </row>
    <row r="86" spans="1:40" x14ac:dyDescent="0.2">
      <c r="A86" s="1">
        <v>710</v>
      </c>
      <c r="B86" s="2" t="s">
        <v>29</v>
      </c>
      <c r="C86" s="3">
        <v>76.8</v>
      </c>
      <c r="E86" s="4">
        <f>C86*E1</f>
        <v>10675.199999999999</v>
      </c>
      <c r="H86" s="5"/>
      <c r="I86" s="4">
        <f>C86*I1</f>
        <v>6451.2</v>
      </c>
      <c r="M86" s="5">
        <f t="shared" si="15"/>
        <v>17126.399999999998</v>
      </c>
      <c r="AA86" s="6">
        <v>710</v>
      </c>
      <c r="AB86" s="7" t="s">
        <v>29</v>
      </c>
      <c r="AC86" s="8">
        <v>76.8</v>
      </c>
      <c r="AE86" s="19">
        <f>AC86*AE1</f>
        <v>11588.030614359368</v>
      </c>
      <c r="AF86" s="19"/>
      <c r="AG86" s="20"/>
      <c r="AH86" s="21"/>
      <c r="AI86" s="19">
        <f>AC86*AI1</f>
        <v>11827.199999999999</v>
      </c>
      <c r="AJ86" s="19"/>
      <c r="AK86" s="19"/>
      <c r="AL86" s="20"/>
      <c r="AM86" s="24">
        <f t="shared" si="13"/>
        <v>23415.230614359367</v>
      </c>
      <c r="AN86" s="25">
        <f t="shared" si="14"/>
        <v>6288.8306143593691</v>
      </c>
    </row>
    <row r="87" spans="1:40" x14ac:dyDescent="0.2">
      <c r="A87" s="1">
        <v>711</v>
      </c>
      <c r="B87" s="2" t="s">
        <v>29</v>
      </c>
      <c r="C87" s="3">
        <v>87.84</v>
      </c>
      <c r="E87" s="4">
        <f>C87*E1</f>
        <v>12209.76</v>
      </c>
      <c r="H87" s="5"/>
      <c r="I87" s="4">
        <f>C87*I1</f>
        <v>7378.56</v>
      </c>
      <c r="M87" s="5">
        <f t="shared" si="15"/>
        <v>19588.32</v>
      </c>
      <c r="AA87" s="6">
        <v>711</v>
      </c>
      <c r="AB87" s="7" t="s">
        <v>29</v>
      </c>
      <c r="AC87" s="8">
        <v>87.84</v>
      </c>
      <c r="AE87" s="19">
        <f>AC87*AE1</f>
        <v>13253.810015173529</v>
      </c>
      <c r="AF87" s="19"/>
      <c r="AG87" s="20"/>
      <c r="AH87" s="21"/>
      <c r="AI87" s="19">
        <f>AC87*AI1</f>
        <v>13527.36</v>
      </c>
      <c r="AJ87" s="19"/>
      <c r="AK87" s="19"/>
      <c r="AL87" s="20"/>
      <c r="AM87" s="24">
        <f t="shared" si="13"/>
        <v>26781.170015173528</v>
      </c>
      <c r="AN87" s="25">
        <f t="shared" si="14"/>
        <v>7192.8500151735279</v>
      </c>
    </row>
    <row r="88" spans="1:40" x14ac:dyDescent="0.2">
      <c r="A88" s="1">
        <v>712</v>
      </c>
      <c r="B88" s="2" t="s">
        <v>29</v>
      </c>
      <c r="C88" s="3">
        <v>85.22</v>
      </c>
      <c r="E88" s="4">
        <f>C88*E1</f>
        <v>11845.58</v>
      </c>
      <c r="H88" s="5"/>
      <c r="I88" s="4">
        <f>C88*I1</f>
        <v>7158.48</v>
      </c>
      <c r="M88" s="5">
        <f t="shared" si="15"/>
        <v>19004.059999999998</v>
      </c>
      <c r="AA88" s="6">
        <v>712</v>
      </c>
      <c r="AB88" s="7" t="s">
        <v>29</v>
      </c>
      <c r="AC88" s="8">
        <v>85.22</v>
      </c>
      <c r="AE88" s="19">
        <f>AC88*AE1</f>
        <v>12858.489179110748</v>
      </c>
      <c r="AF88" s="19"/>
      <c r="AG88" s="20"/>
      <c r="AH88" s="21"/>
      <c r="AI88" s="19">
        <f>AC88*AI1</f>
        <v>13123.88</v>
      </c>
      <c r="AJ88" s="19"/>
      <c r="AK88" s="19"/>
      <c r="AL88" s="20"/>
      <c r="AM88" s="24">
        <f t="shared" si="13"/>
        <v>25982.369179110749</v>
      </c>
      <c r="AN88" s="25">
        <f t="shared" si="14"/>
        <v>6978.3091791107508</v>
      </c>
    </row>
    <row r="89" spans="1:40" x14ac:dyDescent="0.2">
      <c r="A89" s="1">
        <v>801</v>
      </c>
      <c r="B89" s="2" t="s">
        <v>29</v>
      </c>
      <c r="C89" s="3">
        <v>83</v>
      </c>
      <c r="E89" s="4">
        <f>C89*E1</f>
        <v>11537</v>
      </c>
      <c r="H89" s="5"/>
      <c r="I89" s="4">
        <f>C89*I1</f>
        <v>6972</v>
      </c>
      <c r="M89" s="5">
        <f t="shared" si="15"/>
        <v>18509</v>
      </c>
      <c r="AA89" s="6">
        <v>801</v>
      </c>
      <c r="AB89" s="7" t="s">
        <v>29</v>
      </c>
      <c r="AC89" s="8">
        <v>83</v>
      </c>
      <c r="AE89" s="19">
        <f>AC89*AE1</f>
        <v>12523.522669164422</v>
      </c>
      <c r="AF89" s="19"/>
      <c r="AG89" s="20"/>
      <c r="AH89" s="21"/>
      <c r="AI89" s="19">
        <f>AC89*AI1</f>
        <v>12782</v>
      </c>
      <c r="AJ89" s="19"/>
      <c r="AK89" s="19"/>
      <c r="AL89" s="20"/>
      <c r="AM89" s="24">
        <f t="shared" si="13"/>
        <v>25305.52266916442</v>
      </c>
      <c r="AN89" s="25">
        <f t="shared" si="14"/>
        <v>6796.5226691644202</v>
      </c>
    </row>
    <row r="90" spans="1:40" x14ac:dyDescent="0.2">
      <c r="A90" s="1">
        <v>802</v>
      </c>
      <c r="B90" s="2" t="s">
        <v>29</v>
      </c>
      <c r="C90" s="3">
        <v>77.41</v>
      </c>
      <c r="E90" s="4">
        <f>C90*E1</f>
        <v>10759.99</v>
      </c>
      <c r="H90" s="5"/>
      <c r="I90" s="4">
        <f>C90*I1</f>
        <v>6502.44</v>
      </c>
      <c r="M90" s="5">
        <f t="shared" si="15"/>
        <v>17262.43</v>
      </c>
      <c r="AA90" s="6">
        <v>802</v>
      </c>
      <c r="AB90" s="7" t="s">
        <v>29</v>
      </c>
      <c r="AC90" s="8">
        <v>77.41</v>
      </c>
      <c r="AE90" s="19">
        <f>AC90*AE1</f>
        <v>11680.070961686963</v>
      </c>
      <c r="AF90" s="19"/>
      <c r="AG90" s="20"/>
      <c r="AH90" s="21"/>
      <c r="AI90" s="19">
        <f>AC90*AI1</f>
        <v>11921.14</v>
      </c>
      <c r="AJ90" s="19"/>
      <c r="AK90" s="19"/>
      <c r="AL90" s="20"/>
      <c r="AM90" s="24">
        <f t="shared" si="13"/>
        <v>23601.210961686964</v>
      </c>
      <c r="AN90" s="25">
        <f t="shared" si="14"/>
        <v>6338.7809616869636</v>
      </c>
    </row>
    <row r="91" spans="1:40" x14ac:dyDescent="0.2">
      <c r="A91" s="1">
        <v>803</v>
      </c>
      <c r="B91" s="2" t="s">
        <v>29</v>
      </c>
      <c r="C91" s="3">
        <v>78</v>
      </c>
      <c r="E91" s="4">
        <f>C91*E1</f>
        <v>10842</v>
      </c>
      <c r="H91" s="5"/>
      <c r="I91" s="4">
        <f>C91*I1</f>
        <v>6552</v>
      </c>
      <c r="M91" s="5">
        <f t="shared" si="15"/>
        <v>17394</v>
      </c>
      <c r="AA91" s="6">
        <v>803</v>
      </c>
      <c r="AB91" s="7" t="s">
        <v>29</v>
      </c>
      <c r="AC91" s="8">
        <v>78</v>
      </c>
      <c r="AE91" s="19">
        <f>AC91*AE1</f>
        <v>11769.093592708734</v>
      </c>
      <c r="AF91" s="19"/>
      <c r="AG91" s="20"/>
      <c r="AH91" s="21"/>
      <c r="AI91" s="19">
        <f>AC91*AI1</f>
        <v>12012</v>
      </c>
      <c r="AJ91" s="19"/>
      <c r="AK91" s="19"/>
      <c r="AL91" s="20"/>
      <c r="AM91" s="24">
        <f t="shared" si="13"/>
        <v>23781.093592708734</v>
      </c>
      <c r="AN91" s="25">
        <f t="shared" si="14"/>
        <v>6387.0935927087339</v>
      </c>
    </row>
    <row r="92" spans="1:40" x14ac:dyDescent="0.2">
      <c r="A92" s="1">
        <v>804</v>
      </c>
      <c r="B92" s="2" t="s">
        <v>29</v>
      </c>
      <c r="C92" s="3">
        <v>66.98</v>
      </c>
      <c r="E92" s="4">
        <f>C92*E1</f>
        <v>9310.2200000000012</v>
      </c>
      <c r="H92" s="5"/>
      <c r="I92" s="4">
        <f>C92*I1</f>
        <v>5626.3200000000006</v>
      </c>
      <c r="M92" s="5">
        <f t="shared" si="15"/>
        <v>14936.54</v>
      </c>
      <c r="AA92" s="6">
        <v>804</v>
      </c>
      <c r="AB92" s="7" t="s">
        <v>29</v>
      </c>
      <c r="AC92" s="8">
        <v>66.98</v>
      </c>
      <c r="AE92" s="19">
        <f>AC92*AE1</f>
        <v>10106.331908200398</v>
      </c>
      <c r="AF92" s="19"/>
      <c r="AG92" s="20"/>
      <c r="AH92" s="21"/>
      <c r="AI92" s="19">
        <f>AC92*AI1</f>
        <v>10314.92</v>
      </c>
      <c r="AJ92" s="19"/>
      <c r="AK92" s="19"/>
      <c r="AL92" s="20"/>
      <c r="AM92" s="24">
        <f t="shared" si="13"/>
        <v>20421.2519082004</v>
      </c>
      <c r="AN92" s="25">
        <f t="shared" si="14"/>
        <v>5484.7119082003992</v>
      </c>
    </row>
    <row r="93" spans="1:40" x14ac:dyDescent="0.2">
      <c r="A93" s="1">
        <v>805</v>
      </c>
      <c r="B93" s="2" t="s">
        <v>29</v>
      </c>
      <c r="C93" s="3">
        <v>73.7</v>
      </c>
      <c r="E93" s="4">
        <f>C93*E1</f>
        <v>10244.300000000001</v>
      </c>
      <c r="H93" s="5"/>
      <c r="I93" s="4">
        <f>C93*I1</f>
        <v>6190.8</v>
      </c>
      <c r="M93" s="5">
        <f t="shared" si="15"/>
        <v>16435.100000000002</v>
      </c>
      <c r="AA93" s="6">
        <v>805</v>
      </c>
      <c r="AB93" s="7" t="s">
        <v>29</v>
      </c>
      <c r="AC93" s="8">
        <v>73.7</v>
      </c>
      <c r="AE93" s="19">
        <f>AC93*AE1</f>
        <v>11120.284586956843</v>
      </c>
      <c r="AF93" s="19"/>
      <c r="AG93" s="20"/>
      <c r="AH93" s="21"/>
      <c r="AI93" s="19">
        <f>AC93*AI1</f>
        <v>11349.800000000001</v>
      </c>
      <c r="AJ93" s="19"/>
      <c r="AK93" s="19"/>
      <c r="AL93" s="20"/>
      <c r="AM93" s="24">
        <f t="shared" si="13"/>
        <v>22470.084586956844</v>
      </c>
      <c r="AN93" s="25">
        <f t="shared" si="14"/>
        <v>6034.9845869568417</v>
      </c>
    </row>
    <row r="94" spans="1:40" x14ac:dyDescent="0.2">
      <c r="A94" s="1">
        <v>806</v>
      </c>
      <c r="B94" s="2" t="s">
        <v>29</v>
      </c>
      <c r="C94" s="3">
        <v>76.8</v>
      </c>
      <c r="E94" s="4">
        <f>C94*E1</f>
        <v>10675.199999999999</v>
      </c>
      <c r="H94" s="5"/>
      <c r="I94" s="4">
        <f>C94*I1</f>
        <v>6451.2</v>
      </c>
      <c r="M94" s="5">
        <f t="shared" si="15"/>
        <v>17126.399999999998</v>
      </c>
      <c r="AA94" s="6">
        <v>806</v>
      </c>
      <c r="AB94" s="7" t="s">
        <v>29</v>
      </c>
      <c r="AC94" s="8">
        <v>76.8</v>
      </c>
      <c r="AE94" s="19">
        <f>AC94*AE1</f>
        <v>11588.030614359368</v>
      </c>
      <c r="AF94" s="19"/>
      <c r="AG94" s="20"/>
      <c r="AH94" s="21"/>
      <c r="AI94" s="19">
        <f>AC94*AI1</f>
        <v>11827.199999999999</v>
      </c>
      <c r="AJ94" s="19"/>
      <c r="AK94" s="19"/>
      <c r="AL94" s="20"/>
      <c r="AM94" s="24">
        <f t="shared" si="13"/>
        <v>23415.230614359367</v>
      </c>
      <c r="AN94" s="25">
        <f t="shared" si="14"/>
        <v>6288.8306143593691</v>
      </c>
    </row>
    <row r="95" spans="1:40" x14ac:dyDescent="0.2">
      <c r="A95" s="1">
        <v>807</v>
      </c>
      <c r="B95" s="2" t="s">
        <v>29</v>
      </c>
      <c r="C95" s="3">
        <v>87.84</v>
      </c>
      <c r="E95" s="4">
        <f>C95*E1</f>
        <v>12209.76</v>
      </c>
      <c r="H95" s="5"/>
      <c r="I95" s="4">
        <f>C95*I1</f>
        <v>7378.56</v>
      </c>
      <c r="M95" s="5">
        <f t="shared" si="15"/>
        <v>19588.32</v>
      </c>
      <c r="AA95" s="6">
        <v>807</v>
      </c>
      <c r="AB95" s="7" t="s">
        <v>29</v>
      </c>
      <c r="AC95" s="8">
        <v>87.84</v>
      </c>
      <c r="AE95" s="19">
        <f>AC95*AE1</f>
        <v>13253.810015173529</v>
      </c>
      <c r="AF95" s="19"/>
      <c r="AG95" s="20"/>
      <c r="AH95" s="21"/>
      <c r="AI95" s="19">
        <f>AC95*AI1</f>
        <v>13527.36</v>
      </c>
      <c r="AJ95" s="19"/>
      <c r="AK95" s="19"/>
      <c r="AL95" s="20"/>
      <c r="AM95" s="24">
        <f t="shared" si="13"/>
        <v>26781.170015173528</v>
      </c>
      <c r="AN95" s="25">
        <f t="shared" si="14"/>
        <v>7192.8500151735279</v>
      </c>
    </row>
    <row r="96" spans="1:40" x14ac:dyDescent="0.2">
      <c r="A96" s="1">
        <v>901</v>
      </c>
      <c r="B96" s="2" t="s">
        <v>29</v>
      </c>
      <c r="C96" s="3">
        <v>83.06</v>
      </c>
      <c r="E96" s="4">
        <f>C96*E1</f>
        <v>11545.34</v>
      </c>
      <c r="H96" s="5"/>
      <c r="I96" s="4">
        <f>C96*I1</f>
        <v>6977.04</v>
      </c>
      <c r="M96" s="5">
        <f t="shared" si="15"/>
        <v>18522.38</v>
      </c>
      <c r="AA96" s="6">
        <v>901</v>
      </c>
      <c r="AB96" s="7" t="s">
        <v>29</v>
      </c>
      <c r="AC96" s="8">
        <v>83.06</v>
      </c>
      <c r="AE96" s="19">
        <f>AC96*AE1</f>
        <v>12532.57581808189</v>
      </c>
      <c r="AF96" s="19"/>
      <c r="AG96" s="20"/>
      <c r="AH96" s="21"/>
      <c r="AI96" s="19">
        <f>AC96*AI1</f>
        <v>12791.24</v>
      </c>
      <c r="AJ96" s="19"/>
      <c r="AK96" s="19"/>
      <c r="AL96" s="20"/>
      <c r="AM96" s="24">
        <f t="shared" si="13"/>
        <v>25323.81581808189</v>
      </c>
      <c r="AN96" s="25">
        <f t="shared" si="14"/>
        <v>6801.435818081889</v>
      </c>
    </row>
    <row r="97" spans="1:40" x14ac:dyDescent="0.2">
      <c r="A97" s="1">
        <v>902</v>
      </c>
      <c r="B97" s="2" t="s">
        <v>29</v>
      </c>
      <c r="C97" s="3">
        <v>77.41</v>
      </c>
      <c r="E97" s="4">
        <f>C97*E1</f>
        <v>10759.99</v>
      </c>
      <c r="H97" s="5"/>
      <c r="I97" s="4">
        <f>C97*I1</f>
        <v>6502.44</v>
      </c>
      <c r="M97" s="5">
        <f t="shared" si="15"/>
        <v>17262.43</v>
      </c>
      <c r="AA97" s="6">
        <v>902</v>
      </c>
      <c r="AB97" s="7" t="s">
        <v>29</v>
      </c>
      <c r="AC97" s="8">
        <v>77.41</v>
      </c>
      <c r="AE97" s="19">
        <f>AC97*AE1</f>
        <v>11680.070961686963</v>
      </c>
      <c r="AF97" s="19"/>
      <c r="AG97" s="20"/>
      <c r="AH97" s="21"/>
      <c r="AI97" s="19">
        <f>AC97*AI1</f>
        <v>11921.14</v>
      </c>
      <c r="AJ97" s="19"/>
      <c r="AK97" s="19"/>
      <c r="AL97" s="20"/>
      <c r="AM97" s="24">
        <f t="shared" si="13"/>
        <v>23601.210961686964</v>
      </c>
      <c r="AN97" s="25">
        <f t="shared" si="14"/>
        <v>6338.7809616869636</v>
      </c>
    </row>
    <row r="98" spans="1:40" x14ac:dyDescent="0.2">
      <c r="A98" s="1">
        <v>903</v>
      </c>
      <c r="B98" s="2" t="s">
        <v>29</v>
      </c>
      <c r="C98" s="3">
        <v>78</v>
      </c>
      <c r="E98" s="4">
        <f>C98*E1</f>
        <v>10842</v>
      </c>
      <c r="H98" s="5"/>
      <c r="I98" s="4">
        <f>C98*I1</f>
        <v>6552</v>
      </c>
      <c r="M98" s="5">
        <f t="shared" si="15"/>
        <v>17394</v>
      </c>
      <c r="AA98" s="6">
        <v>903</v>
      </c>
      <c r="AB98" s="7" t="s">
        <v>29</v>
      </c>
      <c r="AC98" s="8">
        <v>78</v>
      </c>
      <c r="AE98" s="19">
        <f>AC98*AE1</f>
        <v>11769.093592708734</v>
      </c>
      <c r="AF98" s="19"/>
      <c r="AG98" s="20"/>
      <c r="AH98" s="21"/>
      <c r="AI98" s="19">
        <f>AC98*AI1</f>
        <v>12012</v>
      </c>
      <c r="AJ98" s="19"/>
      <c r="AK98" s="19"/>
      <c r="AL98" s="20"/>
      <c r="AM98" s="24">
        <f t="shared" si="13"/>
        <v>23781.093592708734</v>
      </c>
      <c r="AN98" s="25">
        <f t="shared" si="14"/>
        <v>6387.0935927087339</v>
      </c>
    </row>
    <row r="99" spans="1:40" x14ac:dyDescent="0.2">
      <c r="A99" s="1">
        <v>904</v>
      </c>
      <c r="B99" s="2" t="s">
        <v>29</v>
      </c>
      <c r="C99" s="3">
        <v>56.71</v>
      </c>
      <c r="E99" s="4">
        <f>C99*E1</f>
        <v>7882.6900000000005</v>
      </c>
      <c r="H99" s="5"/>
      <c r="I99" s="4">
        <f>C99*I1</f>
        <v>4763.6400000000003</v>
      </c>
      <c r="M99" s="5">
        <f t="shared" si="15"/>
        <v>12646.330000000002</v>
      </c>
      <c r="AA99" s="6">
        <v>904</v>
      </c>
      <c r="AB99" s="7" t="s">
        <v>29</v>
      </c>
      <c r="AC99" s="8">
        <v>56.71</v>
      </c>
      <c r="AE99" s="19">
        <f>AC99*AE1</f>
        <v>8556.734585160415</v>
      </c>
      <c r="AF99" s="19"/>
      <c r="AG99" s="20"/>
      <c r="AH99" s="21"/>
      <c r="AI99" s="19">
        <f>AC99*AI1</f>
        <v>8733.34</v>
      </c>
      <c r="AJ99" s="19"/>
      <c r="AK99" s="19"/>
      <c r="AL99" s="20"/>
      <c r="AM99" s="24">
        <f t="shared" si="13"/>
        <v>17290.074585160415</v>
      </c>
      <c r="AN99" s="25">
        <f t="shared" si="14"/>
        <v>4643.7445851604134</v>
      </c>
    </row>
    <row r="100" spans="1:40" x14ac:dyDescent="0.2">
      <c r="A100" s="1">
        <v>905</v>
      </c>
      <c r="B100" s="2" t="s">
        <v>29</v>
      </c>
      <c r="C100" s="3">
        <v>60.05</v>
      </c>
      <c r="E100" s="4">
        <f>C100*E1</f>
        <v>8346.9499999999989</v>
      </c>
      <c r="H100" s="5"/>
      <c r="I100" s="4">
        <f>C100*I1</f>
        <v>5044.2</v>
      </c>
      <c r="M100" s="5">
        <f t="shared" si="15"/>
        <v>13391.149999999998</v>
      </c>
      <c r="AA100" s="6">
        <v>905</v>
      </c>
      <c r="AB100" s="7" t="s">
        <v>29</v>
      </c>
      <c r="AC100" s="8">
        <v>60.05</v>
      </c>
      <c r="AE100" s="19">
        <f>AC100*AE1</f>
        <v>9060.693208232813</v>
      </c>
      <c r="AF100" s="19"/>
      <c r="AG100" s="20"/>
      <c r="AH100" s="21"/>
      <c r="AI100" s="19">
        <f>AC100*AI1</f>
        <v>9247.6999999999989</v>
      </c>
      <c r="AJ100" s="19"/>
      <c r="AK100" s="19"/>
      <c r="AL100" s="20"/>
      <c r="AM100" s="24">
        <f t="shared" si="13"/>
        <v>18308.39320823281</v>
      </c>
      <c r="AN100" s="25">
        <f t="shared" si="14"/>
        <v>4917.2432082328123</v>
      </c>
    </row>
    <row r="101" spans="1:40" x14ac:dyDescent="0.2">
      <c r="A101" s="1">
        <v>906</v>
      </c>
      <c r="B101" s="2" t="s">
        <v>29</v>
      </c>
      <c r="C101" s="3">
        <v>76.8</v>
      </c>
      <c r="E101" s="4">
        <f>C101*E1</f>
        <v>10675.199999999999</v>
      </c>
      <c r="H101" s="5"/>
      <c r="I101" s="4">
        <f>C101*I1</f>
        <v>6451.2</v>
      </c>
      <c r="M101" s="5">
        <f t="shared" si="15"/>
        <v>17126.399999999998</v>
      </c>
      <c r="AA101" s="6">
        <v>906</v>
      </c>
      <c r="AB101" s="7" t="s">
        <v>29</v>
      </c>
      <c r="AC101" s="8">
        <v>76.8</v>
      </c>
      <c r="AE101" s="19">
        <f>AC101*AE1</f>
        <v>11588.030614359368</v>
      </c>
      <c r="AF101" s="19"/>
      <c r="AG101" s="20"/>
      <c r="AH101" s="21"/>
      <c r="AI101" s="19">
        <f>AC101*AI1</f>
        <v>11827.199999999999</v>
      </c>
      <c r="AJ101" s="19"/>
      <c r="AK101" s="19"/>
      <c r="AL101" s="20"/>
      <c r="AM101" s="24">
        <f t="shared" si="13"/>
        <v>23415.230614359367</v>
      </c>
      <c r="AN101" s="25">
        <f t="shared" si="14"/>
        <v>6288.8306143593691</v>
      </c>
    </row>
    <row r="102" spans="1:40" x14ac:dyDescent="0.2">
      <c r="A102" s="1">
        <v>907</v>
      </c>
      <c r="B102" s="2" t="s">
        <v>29</v>
      </c>
      <c r="C102" s="3">
        <v>87.84</v>
      </c>
      <c r="E102" s="4">
        <f>C102*E1</f>
        <v>12209.76</v>
      </c>
      <c r="H102" s="5"/>
      <c r="I102" s="4">
        <f>C102*I1</f>
        <v>7378.56</v>
      </c>
      <c r="M102" s="5">
        <f t="shared" si="15"/>
        <v>19588.32</v>
      </c>
      <c r="AA102" s="6">
        <v>907</v>
      </c>
      <c r="AB102" s="7" t="s">
        <v>29</v>
      </c>
      <c r="AC102" s="8">
        <v>87.84</v>
      </c>
      <c r="AE102" s="19">
        <f>AC102*AE1</f>
        <v>13253.810015173529</v>
      </c>
      <c r="AF102" s="19"/>
      <c r="AG102" s="20"/>
      <c r="AH102" s="21"/>
      <c r="AI102" s="19">
        <f>AC102*AI1</f>
        <v>13527.36</v>
      </c>
      <c r="AJ102" s="19"/>
      <c r="AK102" s="19"/>
      <c r="AL102" s="20"/>
      <c r="AM102" s="24">
        <f t="shared" si="13"/>
        <v>26781.170015173528</v>
      </c>
      <c r="AN102" s="25">
        <f t="shared" si="14"/>
        <v>7192.8500151735279</v>
      </c>
    </row>
    <row r="103" spans="1:40" x14ac:dyDescent="0.2">
      <c r="A103" s="1">
        <v>1001</v>
      </c>
      <c r="B103" s="2" t="s">
        <v>29</v>
      </c>
      <c r="C103" s="3">
        <v>83.06</v>
      </c>
      <c r="E103" s="4">
        <f>C103*E1</f>
        <v>11545.34</v>
      </c>
      <c r="H103" s="5"/>
      <c r="I103" s="4">
        <f>C103*I1</f>
        <v>6977.04</v>
      </c>
      <c r="M103" s="5">
        <f t="shared" si="15"/>
        <v>18522.38</v>
      </c>
      <c r="AA103" s="6">
        <v>1001</v>
      </c>
      <c r="AB103" s="7" t="s">
        <v>29</v>
      </c>
      <c r="AC103" s="8">
        <v>83.06</v>
      </c>
      <c r="AE103" s="19">
        <f>AC103*AE1</f>
        <v>12532.57581808189</v>
      </c>
      <c r="AF103" s="19"/>
      <c r="AG103" s="20"/>
      <c r="AH103" s="21"/>
      <c r="AI103" s="19">
        <f>AC103*AI1</f>
        <v>12791.24</v>
      </c>
      <c r="AJ103" s="19"/>
      <c r="AK103" s="19"/>
      <c r="AL103" s="20"/>
      <c r="AM103" s="24">
        <f t="shared" si="13"/>
        <v>25323.81581808189</v>
      </c>
      <c r="AN103" s="25">
        <f t="shared" si="14"/>
        <v>6801.435818081889</v>
      </c>
    </row>
    <row r="104" spans="1:40" x14ac:dyDescent="0.2">
      <c r="A104" s="1">
        <v>1002</v>
      </c>
      <c r="B104" s="2" t="s">
        <v>29</v>
      </c>
      <c r="C104" s="3">
        <v>77.41</v>
      </c>
      <c r="E104" s="4">
        <f>C104*E1</f>
        <v>10759.99</v>
      </c>
      <c r="H104" s="5"/>
      <c r="I104" s="4">
        <f>C104*I1</f>
        <v>6502.44</v>
      </c>
      <c r="M104" s="5">
        <f t="shared" si="15"/>
        <v>17262.43</v>
      </c>
      <c r="AA104" s="6">
        <v>1002</v>
      </c>
      <c r="AB104" s="7" t="s">
        <v>29</v>
      </c>
      <c r="AC104" s="8">
        <v>77.41</v>
      </c>
      <c r="AE104" s="19">
        <f>AC104*AE1</f>
        <v>11680.070961686963</v>
      </c>
      <c r="AF104" s="19"/>
      <c r="AG104" s="20"/>
      <c r="AH104" s="21"/>
      <c r="AI104" s="19">
        <f>AC104*AI1</f>
        <v>11921.14</v>
      </c>
      <c r="AJ104" s="19"/>
      <c r="AK104" s="19"/>
      <c r="AL104" s="20"/>
      <c r="AM104" s="24">
        <f t="shared" ref="AM104:AM122" si="16">SUM(AD104:AK104)</f>
        <v>23601.210961686964</v>
      </c>
      <c r="AN104" s="25">
        <f t="shared" ref="AN104:AN123" si="17">AM104-M104</f>
        <v>6338.7809616869636</v>
      </c>
    </row>
    <row r="105" spans="1:40" x14ac:dyDescent="0.2">
      <c r="A105" s="1">
        <v>1003</v>
      </c>
      <c r="B105" s="2" t="s">
        <v>29</v>
      </c>
      <c r="C105" s="3">
        <v>99.72</v>
      </c>
      <c r="E105" s="4">
        <f>C105*E1</f>
        <v>13861.08</v>
      </c>
      <c r="H105" s="5"/>
      <c r="I105" s="4">
        <f>C105*I1</f>
        <v>8376.48</v>
      </c>
      <c r="M105" s="5">
        <f t="shared" ref="M105:M122" si="18">SUM(D105:K105)</f>
        <v>22237.559999999998</v>
      </c>
      <c r="AA105" s="6">
        <v>1003</v>
      </c>
      <c r="AB105" s="7" t="s">
        <v>29</v>
      </c>
      <c r="AC105" s="8">
        <v>99.72</v>
      </c>
      <c r="AE105" s="19">
        <f>AC105*AE1</f>
        <v>15046.333500832243</v>
      </c>
      <c r="AF105" s="19"/>
      <c r="AG105" s="20"/>
      <c r="AH105" s="21"/>
      <c r="AI105" s="19">
        <f>AC105*AI1</f>
        <v>15356.88</v>
      </c>
      <c r="AJ105" s="19"/>
      <c r="AK105" s="19"/>
      <c r="AL105" s="20"/>
      <c r="AM105" s="24">
        <f t="shared" si="16"/>
        <v>30403.213500832244</v>
      </c>
      <c r="AN105" s="25">
        <f t="shared" si="17"/>
        <v>8165.6535008322462</v>
      </c>
    </row>
    <row r="106" spans="1:40" x14ac:dyDescent="0.2">
      <c r="A106" s="1">
        <v>1004</v>
      </c>
      <c r="B106" s="2" t="s">
        <v>29</v>
      </c>
      <c r="C106" s="3">
        <v>98.56</v>
      </c>
      <c r="E106" s="4">
        <f>C106*E1</f>
        <v>13699.84</v>
      </c>
      <c r="H106" s="5"/>
      <c r="I106" s="4">
        <f>C106*I1</f>
        <v>8279.0400000000009</v>
      </c>
      <c r="M106" s="5">
        <f t="shared" si="18"/>
        <v>21978.880000000001</v>
      </c>
      <c r="AA106" s="6">
        <v>1004</v>
      </c>
      <c r="AB106" s="7" t="s">
        <v>29</v>
      </c>
      <c r="AC106" s="8">
        <v>98.56</v>
      </c>
      <c r="AE106" s="19">
        <f>AC106*AE1</f>
        <v>14871.305955094524</v>
      </c>
      <c r="AF106" s="19"/>
      <c r="AG106" s="20"/>
      <c r="AH106" s="21"/>
      <c r="AI106" s="19">
        <f>AC106*AI1</f>
        <v>15178.24</v>
      </c>
      <c r="AJ106" s="19"/>
      <c r="AK106" s="19"/>
      <c r="AL106" s="20"/>
      <c r="AM106" s="24">
        <f t="shared" si="16"/>
        <v>30049.545955094523</v>
      </c>
      <c r="AN106" s="25">
        <f t="shared" si="17"/>
        <v>8070.6659550945224</v>
      </c>
    </row>
    <row r="107" spans="1:40" x14ac:dyDescent="0.2">
      <c r="A107" s="1">
        <v>1005</v>
      </c>
      <c r="B107" s="2" t="s">
        <v>29</v>
      </c>
      <c r="C107" s="3">
        <v>87.84</v>
      </c>
      <c r="E107" s="4">
        <f>C107*E1</f>
        <v>12209.76</v>
      </c>
      <c r="H107" s="5"/>
      <c r="I107" s="4">
        <f>C107*I1</f>
        <v>7378.56</v>
      </c>
      <c r="M107" s="5">
        <f t="shared" si="18"/>
        <v>19588.32</v>
      </c>
      <c r="AA107" s="6">
        <v>1005</v>
      </c>
      <c r="AB107" s="7" t="s">
        <v>29</v>
      </c>
      <c r="AC107" s="8">
        <v>87.84</v>
      </c>
      <c r="AE107" s="19">
        <f>AC107*AE1</f>
        <v>13253.810015173529</v>
      </c>
      <c r="AF107" s="19"/>
      <c r="AG107" s="20"/>
      <c r="AH107" s="21"/>
      <c r="AI107" s="19">
        <f>AC107*AI1</f>
        <v>13527.36</v>
      </c>
      <c r="AJ107" s="19"/>
      <c r="AK107" s="19"/>
      <c r="AL107" s="20"/>
      <c r="AM107" s="24">
        <f t="shared" si="16"/>
        <v>26781.170015173528</v>
      </c>
      <c r="AN107" s="25">
        <f t="shared" si="17"/>
        <v>7192.8500151735279</v>
      </c>
    </row>
    <row r="108" spans="1:40" x14ac:dyDescent="0.2">
      <c r="A108" s="1">
        <v>1101</v>
      </c>
      <c r="B108" s="2" t="s">
        <v>29</v>
      </c>
      <c r="C108" s="3">
        <v>83.06</v>
      </c>
      <c r="E108" s="4">
        <f>C108*E1</f>
        <v>11545.34</v>
      </c>
      <c r="H108" s="5"/>
      <c r="I108" s="4">
        <f>C108*I1</f>
        <v>6977.04</v>
      </c>
      <c r="M108" s="5">
        <f t="shared" si="18"/>
        <v>18522.38</v>
      </c>
      <c r="AA108" s="6">
        <v>1101</v>
      </c>
      <c r="AB108" s="7" t="s">
        <v>29</v>
      </c>
      <c r="AC108" s="8">
        <v>83.06</v>
      </c>
      <c r="AE108" s="19">
        <f>AC108*AE1</f>
        <v>12532.57581808189</v>
      </c>
      <c r="AF108" s="19"/>
      <c r="AG108" s="20"/>
      <c r="AH108" s="21"/>
      <c r="AI108" s="19">
        <f>AC108*AI1</f>
        <v>12791.24</v>
      </c>
      <c r="AJ108" s="19"/>
      <c r="AK108" s="19"/>
      <c r="AL108" s="20"/>
      <c r="AM108" s="24">
        <f t="shared" si="16"/>
        <v>25323.81581808189</v>
      </c>
      <c r="AN108" s="25">
        <f t="shared" si="17"/>
        <v>6801.435818081889</v>
      </c>
    </row>
    <row r="109" spans="1:40" x14ac:dyDescent="0.2">
      <c r="A109" s="1">
        <v>1102</v>
      </c>
      <c r="B109" s="2" t="s">
        <v>29</v>
      </c>
      <c r="C109" s="3">
        <v>77.41</v>
      </c>
      <c r="E109" s="4">
        <f>C109*E1</f>
        <v>10759.99</v>
      </c>
      <c r="H109" s="5"/>
      <c r="I109" s="4">
        <f>C109*I1</f>
        <v>6502.44</v>
      </c>
      <c r="M109" s="5">
        <f t="shared" si="18"/>
        <v>17262.43</v>
      </c>
      <c r="AA109" s="6">
        <v>1102</v>
      </c>
      <c r="AB109" s="7" t="s">
        <v>29</v>
      </c>
      <c r="AC109" s="8">
        <v>77.41</v>
      </c>
      <c r="AE109" s="19">
        <f>AC109*AE1</f>
        <v>11680.070961686963</v>
      </c>
      <c r="AF109" s="19"/>
      <c r="AG109" s="20"/>
      <c r="AH109" s="21"/>
      <c r="AI109" s="19">
        <f>AC109*AI1</f>
        <v>11921.14</v>
      </c>
      <c r="AJ109" s="19"/>
      <c r="AK109" s="19"/>
      <c r="AL109" s="20"/>
      <c r="AM109" s="24">
        <f t="shared" si="16"/>
        <v>23601.210961686964</v>
      </c>
      <c r="AN109" s="25">
        <f t="shared" si="17"/>
        <v>6338.7809616869636</v>
      </c>
    </row>
    <row r="110" spans="1:40" x14ac:dyDescent="0.2">
      <c r="A110" s="1">
        <v>1103</v>
      </c>
      <c r="B110" s="2" t="s">
        <v>29</v>
      </c>
      <c r="C110" s="3">
        <v>79.8</v>
      </c>
      <c r="E110" s="4">
        <f>C110*E1</f>
        <v>11092.199999999999</v>
      </c>
      <c r="H110" s="5"/>
      <c r="I110" s="4">
        <f>C110*I1</f>
        <v>6703.2</v>
      </c>
      <c r="M110" s="5">
        <f t="shared" si="18"/>
        <v>17795.399999999998</v>
      </c>
      <c r="AA110" s="6">
        <v>1103</v>
      </c>
      <c r="AB110" s="7" t="s">
        <v>29</v>
      </c>
      <c r="AC110" s="8">
        <v>79.8</v>
      </c>
      <c r="AE110" s="19">
        <f>AC110*AE1</f>
        <v>12040.688060232782</v>
      </c>
      <c r="AF110" s="19"/>
      <c r="AG110" s="20"/>
      <c r="AH110" s="21"/>
      <c r="AI110" s="19">
        <f>AC110*AI1</f>
        <v>12289.199999999999</v>
      </c>
      <c r="AJ110" s="19"/>
      <c r="AK110" s="19"/>
      <c r="AL110" s="20"/>
      <c r="AM110" s="24">
        <f t="shared" si="16"/>
        <v>24329.888060232781</v>
      </c>
      <c r="AN110" s="25">
        <f t="shared" si="17"/>
        <v>6534.488060232783</v>
      </c>
    </row>
    <row r="111" spans="1:40" x14ac:dyDescent="0.2">
      <c r="A111" s="1">
        <v>1104</v>
      </c>
      <c r="B111" s="2" t="s">
        <v>29</v>
      </c>
      <c r="C111" s="3">
        <v>96.94</v>
      </c>
      <c r="E111" s="4">
        <f>C111*E1</f>
        <v>13474.66</v>
      </c>
      <c r="H111" s="5"/>
      <c r="I111" s="4">
        <f>C111*I1</f>
        <v>8142.96</v>
      </c>
      <c r="M111" s="5">
        <f t="shared" si="18"/>
        <v>21617.62</v>
      </c>
      <c r="AA111" s="6">
        <v>1104</v>
      </c>
      <c r="AB111" s="7" t="s">
        <v>29</v>
      </c>
      <c r="AC111" s="8">
        <v>96.94</v>
      </c>
      <c r="AE111" s="19">
        <f>AC111*AE1</f>
        <v>14626.87093432288</v>
      </c>
      <c r="AF111" s="19"/>
      <c r="AG111" s="20"/>
      <c r="AH111" s="21"/>
      <c r="AI111" s="19">
        <f>AC111*AI1</f>
        <v>14928.76</v>
      </c>
      <c r="AJ111" s="19"/>
      <c r="AK111" s="19"/>
      <c r="AL111" s="20"/>
      <c r="AM111" s="24">
        <f t="shared" si="16"/>
        <v>29555.630934322879</v>
      </c>
      <c r="AN111" s="25">
        <f t="shared" si="17"/>
        <v>7938.0109343228796</v>
      </c>
    </row>
    <row r="112" spans="1:40" x14ac:dyDescent="0.2">
      <c r="A112" s="1">
        <v>1105</v>
      </c>
      <c r="B112" s="2" t="s">
        <v>29</v>
      </c>
      <c r="C112" s="3">
        <v>87.84</v>
      </c>
      <c r="E112" s="4">
        <f>C112*E1</f>
        <v>12209.76</v>
      </c>
      <c r="H112" s="5"/>
      <c r="I112" s="4">
        <f>C112*I1</f>
        <v>7378.56</v>
      </c>
      <c r="M112" s="5">
        <f t="shared" si="18"/>
        <v>19588.32</v>
      </c>
      <c r="AA112" s="6">
        <v>1105</v>
      </c>
      <c r="AB112" s="7" t="s">
        <v>29</v>
      </c>
      <c r="AC112" s="8">
        <v>87.84</v>
      </c>
      <c r="AE112" s="19">
        <f>AC112*AE1</f>
        <v>13253.810015173529</v>
      </c>
      <c r="AF112" s="19"/>
      <c r="AG112" s="20"/>
      <c r="AH112" s="21"/>
      <c r="AI112" s="19">
        <f>AC112*AI1</f>
        <v>13527.36</v>
      </c>
      <c r="AJ112" s="19"/>
      <c r="AK112" s="19"/>
      <c r="AL112" s="20"/>
      <c r="AM112" s="24">
        <f t="shared" si="16"/>
        <v>26781.170015173528</v>
      </c>
      <c r="AN112" s="25">
        <f t="shared" si="17"/>
        <v>7192.8500151735279</v>
      </c>
    </row>
    <row r="113" spans="1:44" x14ac:dyDescent="0.2">
      <c r="A113" s="1">
        <v>1201</v>
      </c>
      <c r="B113" s="2" t="s">
        <v>29</v>
      </c>
      <c r="C113" s="3">
        <v>83.06</v>
      </c>
      <c r="E113" s="4">
        <f>C113*E1</f>
        <v>11545.34</v>
      </c>
      <c r="H113" s="5"/>
      <c r="I113" s="4">
        <f>C113*I1</f>
        <v>6977.04</v>
      </c>
      <c r="M113" s="5">
        <f t="shared" si="18"/>
        <v>18522.38</v>
      </c>
      <c r="AA113" s="6">
        <v>1201</v>
      </c>
      <c r="AB113" s="7" t="s">
        <v>29</v>
      </c>
      <c r="AC113" s="8">
        <v>83.06</v>
      </c>
      <c r="AE113" s="19">
        <f>AC113*AE1</f>
        <v>12532.57581808189</v>
      </c>
      <c r="AF113" s="19"/>
      <c r="AG113" s="20"/>
      <c r="AH113" s="21"/>
      <c r="AI113" s="19">
        <f>AC113*AI1</f>
        <v>12791.24</v>
      </c>
      <c r="AJ113" s="19"/>
      <c r="AK113" s="19"/>
      <c r="AL113" s="20"/>
      <c r="AM113" s="24">
        <f t="shared" si="16"/>
        <v>25323.81581808189</v>
      </c>
      <c r="AN113" s="25">
        <f t="shared" si="17"/>
        <v>6801.435818081889</v>
      </c>
    </row>
    <row r="114" spans="1:44" x14ac:dyDescent="0.2">
      <c r="A114" s="1">
        <v>1202</v>
      </c>
      <c r="B114" s="2" t="s">
        <v>29</v>
      </c>
      <c r="C114" s="3">
        <v>77.41</v>
      </c>
      <c r="E114" s="4">
        <f>C114*E1</f>
        <v>10759.99</v>
      </c>
      <c r="H114" s="5"/>
      <c r="I114" s="4">
        <f>C114*I1</f>
        <v>6502.44</v>
      </c>
      <c r="M114" s="5">
        <f t="shared" si="18"/>
        <v>17262.43</v>
      </c>
      <c r="AA114" s="6">
        <v>1202</v>
      </c>
      <c r="AB114" s="7" t="s">
        <v>29</v>
      </c>
      <c r="AC114" s="8">
        <v>77.41</v>
      </c>
      <c r="AE114" s="19">
        <f>AC114*AE1</f>
        <v>11680.070961686963</v>
      </c>
      <c r="AF114" s="19"/>
      <c r="AG114" s="20"/>
      <c r="AH114" s="21"/>
      <c r="AI114" s="19">
        <f>AC114*AI1</f>
        <v>11921.14</v>
      </c>
      <c r="AJ114" s="19"/>
      <c r="AK114" s="19"/>
      <c r="AL114" s="20"/>
      <c r="AM114" s="24">
        <f t="shared" si="16"/>
        <v>23601.210961686964</v>
      </c>
      <c r="AN114" s="25">
        <f t="shared" si="17"/>
        <v>6338.7809616869636</v>
      </c>
    </row>
    <row r="115" spans="1:44" x14ac:dyDescent="0.2">
      <c r="A115" s="1">
        <v>1203</v>
      </c>
      <c r="B115" s="2" t="s">
        <v>29</v>
      </c>
      <c r="C115" s="3">
        <v>79.8</v>
      </c>
      <c r="E115" s="4">
        <f>C115*E1</f>
        <v>11092.199999999999</v>
      </c>
      <c r="H115" s="5"/>
      <c r="I115" s="4">
        <f>C115*I1</f>
        <v>6703.2</v>
      </c>
      <c r="M115" s="5">
        <f t="shared" si="18"/>
        <v>17795.399999999998</v>
      </c>
      <c r="AA115" s="6">
        <v>1203</v>
      </c>
      <c r="AB115" s="7" t="s">
        <v>29</v>
      </c>
      <c r="AC115" s="8">
        <v>79.8</v>
      </c>
      <c r="AE115" s="19">
        <f>AC115*AE1</f>
        <v>12040.688060232782</v>
      </c>
      <c r="AF115" s="19"/>
      <c r="AG115" s="20"/>
      <c r="AH115" s="21"/>
      <c r="AI115" s="19">
        <f>AC115*AI1</f>
        <v>12289.199999999999</v>
      </c>
      <c r="AJ115" s="19"/>
      <c r="AK115" s="19"/>
      <c r="AL115" s="20"/>
      <c r="AM115" s="24">
        <f t="shared" si="16"/>
        <v>24329.888060232781</v>
      </c>
      <c r="AN115" s="25">
        <f t="shared" si="17"/>
        <v>6534.488060232783</v>
      </c>
    </row>
    <row r="116" spans="1:44" x14ac:dyDescent="0.2">
      <c r="A116" s="1">
        <v>1204</v>
      </c>
      <c r="B116" s="2" t="s">
        <v>29</v>
      </c>
      <c r="C116" s="3">
        <v>96.94</v>
      </c>
      <c r="E116" s="4">
        <f>C116*E1</f>
        <v>13474.66</v>
      </c>
      <c r="H116" s="5"/>
      <c r="I116" s="4">
        <f>C116*I1</f>
        <v>8142.96</v>
      </c>
      <c r="M116" s="5">
        <f t="shared" si="18"/>
        <v>21617.62</v>
      </c>
      <c r="AA116" s="6">
        <v>1204</v>
      </c>
      <c r="AB116" s="7" t="s">
        <v>29</v>
      </c>
      <c r="AC116" s="8">
        <v>96.94</v>
      </c>
      <c r="AE116" s="19">
        <f>AC116*AE1</f>
        <v>14626.87093432288</v>
      </c>
      <c r="AF116" s="19"/>
      <c r="AG116" s="20"/>
      <c r="AH116" s="21"/>
      <c r="AI116" s="19">
        <f>AC116*AI1</f>
        <v>14928.76</v>
      </c>
      <c r="AJ116" s="19"/>
      <c r="AK116" s="19"/>
      <c r="AL116" s="20"/>
      <c r="AM116" s="24">
        <f t="shared" si="16"/>
        <v>29555.630934322879</v>
      </c>
      <c r="AN116" s="25">
        <f t="shared" si="17"/>
        <v>7938.0109343228796</v>
      </c>
    </row>
    <row r="117" spans="1:44" x14ac:dyDescent="0.2">
      <c r="A117" s="1">
        <v>1205</v>
      </c>
      <c r="B117" s="2" t="s">
        <v>29</v>
      </c>
      <c r="C117" s="3">
        <v>87.84</v>
      </c>
      <c r="E117" s="4">
        <f>C117*E1</f>
        <v>12209.76</v>
      </c>
      <c r="H117" s="5"/>
      <c r="I117" s="4">
        <f>C117*I1</f>
        <v>7378.56</v>
      </c>
      <c r="M117" s="5">
        <f t="shared" si="18"/>
        <v>19588.32</v>
      </c>
      <c r="AA117" s="6">
        <v>1205</v>
      </c>
      <c r="AB117" s="7" t="s">
        <v>29</v>
      </c>
      <c r="AC117" s="8">
        <v>87.84</v>
      </c>
      <c r="AE117" s="19">
        <f>AC117*AE1</f>
        <v>13253.810015173529</v>
      </c>
      <c r="AF117" s="19"/>
      <c r="AG117" s="20"/>
      <c r="AH117" s="21"/>
      <c r="AI117" s="19">
        <f>AC117*AI1</f>
        <v>13527.36</v>
      </c>
      <c r="AJ117" s="19"/>
      <c r="AK117" s="19"/>
      <c r="AL117" s="20"/>
      <c r="AM117" s="24">
        <f t="shared" si="16"/>
        <v>26781.170015173528</v>
      </c>
      <c r="AN117" s="25">
        <f t="shared" si="17"/>
        <v>7192.8500151735279</v>
      </c>
    </row>
    <row r="118" spans="1:44" x14ac:dyDescent="0.2">
      <c r="A118" s="1">
        <v>1301</v>
      </c>
      <c r="B118" s="2" t="s">
        <v>29</v>
      </c>
      <c r="C118" s="3">
        <v>83.06</v>
      </c>
      <c r="E118" s="4">
        <f>C118*E1</f>
        <v>11545.34</v>
      </c>
      <c r="H118" s="5"/>
      <c r="I118" s="4">
        <f>C118*I1</f>
        <v>6977.04</v>
      </c>
      <c r="M118" s="5">
        <f t="shared" si="18"/>
        <v>18522.38</v>
      </c>
      <c r="AA118" s="6">
        <v>1301</v>
      </c>
      <c r="AB118" s="7" t="s">
        <v>29</v>
      </c>
      <c r="AC118" s="8">
        <v>83.06</v>
      </c>
      <c r="AE118" s="19">
        <f>AC118*AE1</f>
        <v>12532.57581808189</v>
      </c>
      <c r="AF118" s="19"/>
      <c r="AG118" s="20"/>
      <c r="AH118" s="21"/>
      <c r="AI118" s="19">
        <f>AC118*AI1</f>
        <v>12791.24</v>
      </c>
      <c r="AJ118" s="19"/>
      <c r="AK118" s="19"/>
      <c r="AL118" s="20"/>
      <c r="AM118" s="24">
        <f t="shared" si="16"/>
        <v>25323.81581808189</v>
      </c>
      <c r="AN118" s="25">
        <f t="shared" si="17"/>
        <v>6801.435818081889</v>
      </c>
    </row>
    <row r="119" spans="1:44" x14ac:dyDescent="0.2">
      <c r="A119" s="1">
        <v>1302</v>
      </c>
      <c r="B119" s="2" t="s">
        <v>29</v>
      </c>
      <c r="C119" s="3">
        <v>77.41</v>
      </c>
      <c r="E119" s="4">
        <f>C119*E1</f>
        <v>10759.99</v>
      </c>
      <c r="H119" s="5"/>
      <c r="I119" s="4">
        <f>C119*I1</f>
        <v>6502.44</v>
      </c>
      <c r="M119" s="5">
        <f t="shared" si="18"/>
        <v>17262.43</v>
      </c>
      <c r="AA119" s="6">
        <v>1302</v>
      </c>
      <c r="AB119" s="7" t="s">
        <v>29</v>
      </c>
      <c r="AC119" s="8">
        <v>77.41</v>
      </c>
      <c r="AE119" s="19">
        <f>AC119*AE1</f>
        <v>11680.070961686963</v>
      </c>
      <c r="AF119" s="19"/>
      <c r="AG119" s="20"/>
      <c r="AH119" s="21"/>
      <c r="AI119" s="19">
        <f>AC119*AI1</f>
        <v>11921.14</v>
      </c>
      <c r="AJ119" s="19"/>
      <c r="AK119" s="19"/>
      <c r="AL119" s="20"/>
      <c r="AM119" s="24">
        <f t="shared" si="16"/>
        <v>23601.210961686964</v>
      </c>
      <c r="AN119" s="25">
        <f t="shared" si="17"/>
        <v>6338.7809616869636</v>
      </c>
    </row>
    <row r="120" spans="1:44" x14ac:dyDescent="0.2">
      <c r="A120" s="1">
        <v>1303</v>
      </c>
      <c r="B120" s="2" t="s">
        <v>29</v>
      </c>
      <c r="C120" s="3">
        <v>79.8</v>
      </c>
      <c r="E120" s="4">
        <f>C120*E1</f>
        <v>11092.199999999999</v>
      </c>
      <c r="H120" s="5"/>
      <c r="I120" s="4">
        <f>C120*I1</f>
        <v>6703.2</v>
      </c>
      <c r="M120" s="5">
        <f t="shared" si="18"/>
        <v>17795.399999999998</v>
      </c>
      <c r="AA120" s="6">
        <v>1303</v>
      </c>
      <c r="AB120" s="7" t="s">
        <v>29</v>
      </c>
      <c r="AC120" s="8">
        <v>79.8</v>
      </c>
      <c r="AE120" s="19">
        <f>AC120*AE1</f>
        <v>12040.688060232782</v>
      </c>
      <c r="AF120" s="19"/>
      <c r="AG120" s="20"/>
      <c r="AH120" s="21"/>
      <c r="AI120" s="19">
        <f>AC120*AI1</f>
        <v>12289.199999999999</v>
      </c>
      <c r="AJ120" s="19"/>
      <c r="AK120" s="19"/>
      <c r="AL120" s="20"/>
      <c r="AM120" s="24">
        <f t="shared" si="16"/>
        <v>24329.888060232781</v>
      </c>
      <c r="AN120" s="25">
        <f t="shared" si="17"/>
        <v>6534.488060232783</v>
      </c>
    </row>
    <row r="121" spans="1:44" x14ac:dyDescent="0.2">
      <c r="A121" s="1">
        <v>1304</v>
      </c>
      <c r="B121" s="2" t="s">
        <v>29</v>
      </c>
      <c r="C121" s="3">
        <v>96.94</v>
      </c>
      <c r="E121" s="4">
        <f>C121*E1</f>
        <v>13474.66</v>
      </c>
      <c r="H121" s="5"/>
      <c r="I121" s="4">
        <f>C121*I1</f>
        <v>8142.96</v>
      </c>
      <c r="M121" s="5">
        <f t="shared" si="18"/>
        <v>21617.62</v>
      </c>
      <c r="AA121" s="6">
        <v>1304</v>
      </c>
      <c r="AB121" s="7" t="s">
        <v>29</v>
      </c>
      <c r="AC121" s="8">
        <v>96.94</v>
      </c>
      <c r="AE121" s="19">
        <f>AC121*AE1</f>
        <v>14626.87093432288</v>
      </c>
      <c r="AF121" s="19"/>
      <c r="AG121" s="20"/>
      <c r="AH121" s="21"/>
      <c r="AI121" s="19">
        <f>AC121*AI1</f>
        <v>14928.76</v>
      </c>
      <c r="AJ121" s="19"/>
      <c r="AK121" s="19"/>
      <c r="AL121" s="20"/>
      <c r="AM121" s="24">
        <f t="shared" si="16"/>
        <v>29555.630934322879</v>
      </c>
      <c r="AN121" s="25">
        <f t="shared" si="17"/>
        <v>7938.0109343228796</v>
      </c>
      <c r="AP121" s="1" t="s">
        <v>25</v>
      </c>
    </row>
    <row r="122" spans="1:44" x14ac:dyDescent="0.2">
      <c r="A122" s="1">
        <v>1305</v>
      </c>
      <c r="B122" s="2" t="s">
        <v>29</v>
      </c>
      <c r="C122" s="3">
        <v>87.84</v>
      </c>
      <c r="E122" s="4">
        <f>C122*E1</f>
        <v>12209.76</v>
      </c>
      <c r="H122" s="5"/>
      <c r="I122" s="4">
        <f>C122*I1</f>
        <v>7378.56</v>
      </c>
      <c r="M122" s="5">
        <f t="shared" si="18"/>
        <v>19588.32</v>
      </c>
      <c r="AA122" s="6">
        <v>1305</v>
      </c>
      <c r="AB122" s="7" t="s">
        <v>29</v>
      </c>
      <c r="AC122" s="8">
        <v>87.84</v>
      </c>
      <c r="AE122" s="19">
        <f>AC122*AE1</f>
        <v>13253.810015173529</v>
      </c>
      <c r="AF122" s="19"/>
      <c r="AG122" s="20"/>
      <c r="AH122" s="21"/>
      <c r="AI122" s="19">
        <f>AC122*AI1</f>
        <v>13527.36</v>
      </c>
      <c r="AJ122" s="19"/>
      <c r="AK122" s="19"/>
      <c r="AL122" s="20"/>
      <c r="AM122" s="24">
        <f t="shared" si="16"/>
        <v>26781.170015173528</v>
      </c>
      <c r="AN122" s="25">
        <f t="shared" si="17"/>
        <v>7192.8500151735279</v>
      </c>
      <c r="AP122" s="1" t="s">
        <v>26</v>
      </c>
      <c r="AQ122" s="1" t="s">
        <v>27</v>
      </c>
      <c r="AR122" s="1" t="s">
        <v>24</v>
      </c>
    </row>
    <row r="123" spans="1:44" s="56" customFormat="1" x14ac:dyDescent="0.2">
      <c r="A123" s="122" t="s">
        <v>11</v>
      </c>
      <c r="B123" s="122"/>
      <c r="C123" s="71">
        <f>SUM(C40:C122)</f>
        <v>6313.1200000000017</v>
      </c>
      <c r="D123" s="54"/>
      <c r="E123" s="54">
        <f>SUM(E40:E122)</f>
        <v>877523.6799999997</v>
      </c>
      <c r="F123" s="54"/>
      <c r="G123" s="54"/>
      <c r="H123" s="55"/>
      <c r="I123" s="54">
        <f>SUM(I40:I122)</f>
        <v>530302.08000000007</v>
      </c>
      <c r="J123" s="54"/>
      <c r="K123" s="54"/>
      <c r="L123" s="54"/>
      <c r="M123" s="55">
        <f>SUM(M39:M122)</f>
        <v>1407825.7599999998</v>
      </c>
      <c r="AA123" s="125" t="s">
        <v>11</v>
      </c>
      <c r="AB123" s="125"/>
      <c r="AC123" s="72">
        <f>SUM(AC40:AC122)</f>
        <v>6313.1200000000017</v>
      </c>
      <c r="AD123" s="73"/>
      <c r="AE123" s="74">
        <f>SUM(AE40:AE122)</f>
        <v>952560.25823078665</v>
      </c>
      <c r="AF123" s="74"/>
      <c r="AG123" s="75"/>
      <c r="AH123" s="76"/>
      <c r="AI123" s="74">
        <f>SUM(AI40:AI122)</f>
        <v>972220.47999999975</v>
      </c>
      <c r="AJ123" s="74"/>
      <c r="AK123" s="74"/>
      <c r="AL123" s="75"/>
      <c r="AM123" s="77">
        <f>SUM(AM39:AM122)</f>
        <v>1924780.7382307856</v>
      </c>
      <c r="AN123" s="78">
        <f t="shared" si="17"/>
        <v>516954.97823078581</v>
      </c>
      <c r="AO123" s="52" t="s">
        <v>31</v>
      </c>
      <c r="AP123" s="54">
        <f>AE123-E123</f>
        <v>75036.578230786952</v>
      </c>
      <c r="AQ123" s="54">
        <f>AI123-I123</f>
        <v>441918.39999999967</v>
      </c>
      <c r="AR123" s="54">
        <f>AP123+AQ123</f>
        <v>516954.97823078663</v>
      </c>
    </row>
    <row r="124" spans="1:44" x14ac:dyDescent="0.2">
      <c r="AA124" s="1"/>
      <c r="AB124" s="1"/>
      <c r="AC124" s="1"/>
      <c r="AD124" s="79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80" t="s">
        <v>32</v>
      </c>
      <c r="AP124" s="32">
        <f>AP37+AP123</f>
        <v>144687.57469500636</v>
      </c>
      <c r="AQ124" s="32">
        <f t="shared" ref="AQ124:AR124" si="19">AQ37+AQ123</f>
        <v>852119.09999999963</v>
      </c>
      <c r="AR124" s="32">
        <f t="shared" si="19"/>
        <v>996806.67469500599</v>
      </c>
    </row>
    <row r="125" spans="1:44" x14ac:dyDescent="0.2">
      <c r="A125" s="81" t="s">
        <v>33</v>
      </c>
      <c r="D125" s="82" t="s">
        <v>34</v>
      </c>
      <c r="E125" s="82" t="s">
        <v>35</v>
      </c>
      <c r="F125" s="83" t="s">
        <v>36</v>
      </c>
      <c r="Q125" s="2" t="s">
        <v>37</v>
      </c>
      <c r="R125" s="2" t="s">
        <v>17</v>
      </c>
      <c r="S125" s="2" t="s">
        <v>38</v>
      </c>
      <c r="T125" s="2" t="s">
        <v>39</v>
      </c>
      <c r="U125" s="2" t="s">
        <v>40</v>
      </c>
      <c r="V125" s="2" t="s">
        <v>41</v>
      </c>
      <c r="W125" s="2" t="s">
        <v>42</v>
      </c>
      <c r="AA125" s="1"/>
      <c r="AB125" s="1"/>
      <c r="AC125" s="1"/>
      <c r="AD125" s="79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4" ht="12" thickBot="1" x14ac:dyDescent="0.2">
      <c r="A126" s="1" t="s">
        <v>43</v>
      </c>
      <c r="B126" s="120" t="s">
        <v>29</v>
      </c>
      <c r="C126" s="120"/>
      <c r="D126" s="4">
        <f>E123</f>
        <v>877523.6799999997</v>
      </c>
      <c r="E126" s="4">
        <f>D126*12</f>
        <v>10530284.159999996</v>
      </c>
      <c r="F126" s="84"/>
      <c r="H126" s="85" t="s">
        <v>44</v>
      </c>
      <c r="I126" s="86" t="s">
        <v>45</v>
      </c>
      <c r="J126" s="86" t="s">
        <v>46</v>
      </c>
      <c r="K126" s="86" t="s">
        <v>47</v>
      </c>
      <c r="L126" s="86" t="s">
        <v>48</v>
      </c>
      <c r="M126" s="87" t="s">
        <v>49</v>
      </c>
      <c r="N126" s="88" t="s">
        <v>50</v>
      </c>
      <c r="O126" s="88" t="s">
        <v>51</v>
      </c>
      <c r="P126" s="89" t="s">
        <v>52</v>
      </c>
      <c r="Q126" s="2" t="s">
        <v>53</v>
      </c>
      <c r="R126" s="2">
        <v>50</v>
      </c>
      <c r="S126" s="90">
        <v>184</v>
      </c>
      <c r="T126" s="90">
        <f>R126*S126</f>
        <v>9200</v>
      </c>
      <c r="U126" s="91">
        <f>P127+S126</f>
        <v>195.88581529113762</v>
      </c>
      <c r="V126" s="90">
        <f>R126*U126</f>
        <v>9794.2907645568812</v>
      </c>
      <c r="W126" s="90">
        <f>V126-T126</f>
        <v>594.29076455688119</v>
      </c>
      <c r="AA126" s="1"/>
      <c r="AB126" s="1"/>
      <c r="AC126" s="1"/>
      <c r="AD126" s="79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4" ht="12" thickBot="1" x14ac:dyDescent="0.2">
      <c r="B127" s="120" t="s">
        <v>16</v>
      </c>
      <c r="C127" s="120"/>
      <c r="D127" s="4">
        <f>D37</f>
        <v>222941.76000000007</v>
      </c>
      <c r="E127" s="4">
        <f t="shared" ref="E127:E132" si="20">D127*12</f>
        <v>2675301.120000001</v>
      </c>
      <c r="F127" s="84"/>
      <c r="I127" s="92">
        <v>5</v>
      </c>
      <c r="J127" s="4">
        <v>15</v>
      </c>
      <c r="K127" s="83">
        <f>FV(I127/100,15,,-F128)</f>
        <v>50182314.965101101</v>
      </c>
      <c r="L127" s="83">
        <f>K127-F128</f>
        <v>26043763.445101105</v>
      </c>
      <c r="M127" s="93">
        <f>L127/J127</f>
        <v>1736250.8963400736</v>
      </c>
      <c r="N127" s="94">
        <f>C37+C123</f>
        <v>12173.130000000001</v>
      </c>
      <c r="O127" s="1">
        <f>M127/N127</f>
        <v>142.62978349365147</v>
      </c>
      <c r="P127" s="1">
        <f>O127/12</f>
        <v>11.885815291137623</v>
      </c>
      <c r="Q127" s="2" t="s">
        <v>29</v>
      </c>
      <c r="R127" s="2">
        <v>70</v>
      </c>
      <c r="S127" s="90">
        <v>139</v>
      </c>
      <c r="T127" s="90">
        <f>R127*S127</f>
        <v>9730</v>
      </c>
      <c r="U127" s="91">
        <f>P127+S127</f>
        <v>150.88581529113762</v>
      </c>
      <c r="V127" s="90">
        <f>R127*U127</f>
        <v>10562.007070379634</v>
      </c>
      <c r="W127" s="90">
        <f>V127-T127</f>
        <v>832.00707037963366</v>
      </c>
      <c r="AA127" s="1"/>
      <c r="AB127" s="1"/>
      <c r="AC127" s="1"/>
      <c r="AD127" s="79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4" x14ac:dyDescent="0.15">
      <c r="B128" s="120" t="s">
        <v>54</v>
      </c>
      <c r="C128" s="120"/>
      <c r="D128" s="4">
        <f>F37</f>
        <v>911080.52</v>
      </c>
      <c r="E128" s="4">
        <f t="shared" si="20"/>
        <v>10932966.24</v>
      </c>
      <c r="F128" s="84">
        <f>SUM(E126:E128)</f>
        <v>24138551.519999996</v>
      </c>
      <c r="Q128" s="2" t="s">
        <v>54</v>
      </c>
      <c r="R128" s="3">
        <f>C13</f>
        <v>4271.87</v>
      </c>
      <c r="S128" s="90">
        <v>196</v>
      </c>
      <c r="T128" s="90">
        <f>R128*S128</f>
        <v>837286.52</v>
      </c>
      <c r="U128" s="91">
        <f>P127+S128</f>
        <v>207.88581529113762</v>
      </c>
      <c r="V128" s="90">
        <f>R128*U128</f>
        <v>888061.17776775209</v>
      </c>
      <c r="W128" s="90">
        <f>V128-T128</f>
        <v>50774.657767752069</v>
      </c>
      <c r="AA128" s="1"/>
      <c r="AB128" s="1"/>
      <c r="AC128" s="1"/>
      <c r="AD128" s="79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111" x14ac:dyDescent="0.2">
      <c r="AA129" s="1"/>
      <c r="AB129" s="1"/>
      <c r="AC129" s="1"/>
      <c r="AD129" s="79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111" s="95" customFormat="1" x14ac:dyDescent="0.15">
      <c r="A130" s="95" t="s">
        <v>55</v>
      </c>
      <c r="B130" s="121" t="s">
        <v>29</v>
      </c>
      <c r="C130" s="121"/>
      <c r="D130" s="97">
        <f>I123</f>
        <v>530302.08000000007</v>
      </c>
      <c r="E130" s="97">
        <f t="shared" si="20"/>
        <v>6363624.9600000009</v>
      </c>
      <c r="F130" s="98"/>
      <c r="G130" s="97"/>
      <c r="H130" s="99" t="s">
        <v>56</v>
      </c>
      <c r="I130" s="100"/>
      <c r="J130" s="101" t="s">
        <v>57</v>
      </c>
      <c r="K130" s="101" t="s">
        <v>58</v>
      </c>
      <c r="L130" s="102"/>
      <c r="M130" s="103" t="s">
        <v>59</v>
      </c>
      <c r="N130" s="95" t="s">
        <v>60</v>
      </c>
      <c r="Q130" s="96" t="s">
        <v>37</v>
      </c>
      <c r="R130" s="96" t="s">
        <v>17</v>
      </c>
      <c r="S130" s="96" t="s">
        <v>38</v>
      </c>
      <c r="T130" s="96" t="s">
        <v>39</v>
      </c>
      <c r="U130" s="96" t="s">
        <v>40</v>
      </c>
      <c r="V130" s="96" t="s">
        <v>41</v>
      </c>
      <c r="W130" s="96" t="s">
        <v>42</v>
      </c>
      <c r="AA130" s="1"/>
      <c r="AB130" s="1"/>
      <c r="AC130" s="1"/>
      <c r="AD130" s="79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</row>
    <row r="131" spans="1:111" ht="14.25" customHeight="1" thickBot="1" x14ac:dyDescent="0.2">
      <c r="B131" s="120" t="s">
        <v>16</v>
      </c>
      <c r="C131" s="120"/>
      <c r="D131" s="4">
        <f>H37</f>
        <v>94507.920000000013</v>
      </c>
      <c r="E131" s="4">
        <f t="shared" si="20"/>
        <v>1134095.04</v>
      </c>
      <c r="F131" s="104" t="s">
        <v>61</v>
      </c>
      <c r="H131" s="4" t="s">
        <v>62</v>
      </c>
      <c r="I131" s="4" t="s">
        <v>29</v>
      </c>
      <c r="J131" s="105">
        <f>C123</f>
        <v>6313.1200000000017</v>
      </c>
      <c r="L131" s="102" t="s">
        <v>63</v>
      </c>
      <c r="M131" s="4">
        <v>15</v>
      </c>
      <c r="Q131" s="2" t="s">
        <v>53</v>
      </c>
      <c r="R131" s="2">
        <v>50</v>
      </c>
      <c r="S131" s="1">
        <v>78</v>
      </c>
      <c r="T131" s="90">
        <f>R131*S131</f>
        <v>3900</v>
      </c>
      <c r="U131" s="4">
        <f>S131+L132</f>
        <v>148</v>
      </c>
      <c r="V131" s="1">
        <f>R131*U131</f>
        <v>7400</v>
      </c>
      <c r="W131" s="4">
        <f>V131-T131</f>
        <v>3500</v>
      </c>
      <c r="AA131" s="1"/>
      <c r="AB131" s="1"/>
      <c r="AC131" s="1"/>
      <c r="AD131" s="79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111" ht="12" thickBot="1" x14ac:dyDescent="0.2">
      <c r="B132" s="120" t="s">
        <v>54</v>
      </c>
      <c r="C132" s="120"/>
      <c r="D132" s="4">
        <f>J37</f>
        <v>362572.86</v>
      </c>
      <c r="E132" s="4">
        <f t="shared" si="20"/>
        <v>4350874.32</v>
      </c>
      <c r="F132" s="106">
        <f>SUM(E130:E132)</f>
        <v>11848594.32</v>
      </c>
      <c r="I132" s="4" t="s">
        <v>16</v>
      </c>
      <c r="J132" s="118">
        <f>C37</f>
        <v>5860.01</v>
      </c>
      <c r="K132" s="105">
        <f>J131+J132</f>
        <v>12173.130000000001</v>
      </c>
      <c r="L132" s="107">
        <v>70</v>
      </c>
      <c r="M132" s="4">
        <f>M131*12</f>
        <v>180</v>
      </c>
      <c r="N132" s="90">
        <f>K132*L132*M132</f>
        <v>153381438.00000003</v>
      </c>
      <c r="Q132" s="2" t="s">
        <v>29</v>
      </c>
      <c r="R132" s="2">
        <v>70</v>
      </c>
      <c r="S132" s="1">
        <v>84</v>
      </c>
      <c r="T132" s="90">
        <f>R132*S132</f>
        <v>5880</v>
      </c>
      <c r="U132" s="4">
        <f>S132+L132</f>
        <v>154</v>
      </c>
      <c r="V132" s="1">
        <f t="shared" ref="V132:V133" si="21">R132*U132</f>
        <v>10780</v>
      </c>
      <c r="W132" s="4">
        <f t="shared" ref="W132:W133" si="22">V132-T132</f>
        <v>4900</v>
      </c>
      <c r="AA132" s="1"/>
      <c r="AB132" s="1"/>
      <c r="AC132" s="1"/>
      <c r="AD132" s="79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111" x14ac:dyDescent="0.2">
      <c r="I133" s="4" t="s">
        <v>54</v>
      </c>
      <c r="J133" s="118"/>
      <c r="K133" s="105"/>
      <c r="N133" s="90"/>
      <c r="Q133" s="2" t="s">
        <v>54</v>
      </c>
      <c r="R133" s="3">
        <f>C13</f>
        <v>4271.87</v>
      </c>
      <c r="S133" s="1">
        <v>78</v>
      </c>
      <c r="T133" s="90">
        <f>R133*S133</f>
        <v>333205.86</v>
      </c>
      <c r="U133" s="4">
        <f>S133+L132</f>
        <v>148</v>
      </c>
      <c r="V133" s="90">
        <f t="shared" si="21"/>
        <v>632236.76</v>
      </c>
      <c r="W133" s="4">
        <f t="shared" si="22"/>
        <v>299030.90000000002</v>
      </c>
      <c r="AA133" s="1"/>
      <c r="AB133" s="1"/>
      <c r="AC133" s="1"/>
      <c r="AD133" s="79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111" ht="12" thickBot="1" x14ac:dyDescent="0.2">
      <c r="B134" s="119" t="s">
        <v>64</v>
      </c>
      <c r="C134" s="119"/>
      <c r="D134" s="108">
        <v>4400000</v>
      </c>
      <c r="E134" s="108" t="s">
        <v>65</v>
      </c>
      <c r="K134" s="83" t="s">
        <v>66</v>
      </c>
      <c r="L134" s="32">
        <f>K132*L132</f>
        <v>852119.10000000009</v>
      </c>
      <c r="AA134" s="1"/>
      <c r="AB134" s="1"/>
      <c r="AC134" s="1"/>
      <c r="AD134" s="79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111" ht="12" thickBot="1" x14ac:dyDescent="0.2">
      <c r="B135" s="119" t="s">
        <v>67</v>
      </c>
      <c r="C135" s="119"/>
      <c r="D135" s="108">
        <v>1400000</v>
      </c>
      <c r="E135" s="92">
        <v>10</v>
      </c>
      <c r="H135" s="82"/>
      <c r="I135" s="83"/>
      <c r="J135" s="83"/>
      <c r="K135" s="83" t="s">
        <v>68</v>
      </c>
      <c r="L135" s="4">
        <f>L134*12</f>
        <v>10225429.200000001</v>
      </c>
      <c r="AA135" s="1"/>
      <c r="AB135" s="1"/>
      <c r="AC135" s="1"/>
      <c r="AD135" s="79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111" x14ac:dyDescent="0.15">
      <c r="B136" s="119" t="s">
        <v>69</v>
      </c>
      <c r="C136" s="119"/>
      <c r="D136" s="108">
        <v>1555320</v>
      </c>
      <c r="E136" s="109" t="s">
        <v>70</v>
      </c>
      <c r="F136" s="83" t="s">
        <v>71</v>
      </c>
      <c r="K136" s="110"/>
      <c r="L136" s="111"/>
      <c r="T136" s="90"/>
      <c r="U136" s="90"/>
      <c r="V136" s="90"/>
      <c r="AA136" s="1"/>
      <c r="AB136" s="1"/>
      <c r="AC136" s="1"/>
      <c r="AD136" s="79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111" x14ac:dyDescent="0.15">
      <c r="B137" s="119" t="s">
        <v>72</v>
      </c>
      <c r="C137" s="119"/>
      <c r="D137" s="108">
        <v>1437840</v>
      </c>
      <c r="E137" s="108">
        <f>D138*(1+E135/100)</f>
        <v>9672476</v>
      </c>
      <c r="F137" s="112">
        <f>F132+E137</f>
        <v>21521070.32</v>
      </c>
      <c r="G137" s="111"/>
      <c r="H137" s="111"/>
      <c r="I137" s="111"/>
      <c r="J137" s="111"/>
      <c r="K137" s="111"/>
      <c r="L137" s="113">
        <f>F137+L135</f>
        <v>31746499.520000003</v>
      </c>
      <c r="T137" s="90"/>
      <c r="U137" s="90"/>
      <c r="V137" s="90"/>
      <c r="AA137" s="1"/>
      <c r="AB137" s="1"/>
      <c r="AC137" s="1"/>
      <c r="AD137" s="79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111" x14ac:dyDescent="0.2">
      <c r="C138" s="3" t="s">
        <v>11</v>
      </c>
      <c r="D138" s="4">
        <f>SUM(D134:D137)</f>
        <v>8793160</v>
      </c>
      <c r="T138" s="90"/>
      <c r="V138" s="90"/>
      <c r="AA138" s="1"/>
      <c r="AB138" s="1"/>
      <c r="AC138" s="1"/>
      <c r="AD138" s="79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111" x14ac:dyDescent="0.2">
      <c r="N139" s="90"/>
      <c r="AA139" s="1"/>
      <c r="AB139" s="1"/>
      <c r="AC139" s="1"/>
      <c r="AD139" s="79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111" x14ac:dyDescent="0.2">
      <c r="A140" s="1" t="s">
        <v>73</v>
      </c>
      <c r="B140" s="2">
        <v>3241</v>
      </c>
      <c r="M140" s="83"/>
      <c r="N140" s="90"/>
      <c r="AA140" s="1"/>
      <c r="AB140" s="1"/>
      <c r="AC140" s="1"/>
      <c r="AD140" s="79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111" x14ac:dyDescent="0.2">
      <c r="AA141" s="1"/>
      <c r="AB141" s="1"/>
      <c r="AC141" s="1"/>
      <c r="AD141" s="79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111" x14ac:dyDescent="0.2">
      <c r="AA142" s="1"/>
      <c r="AB142" s="1"/>
      <c r="AC142" s="1"/>
      <c r="AD142" s="79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111" x14ac:dyDescent="0.2">
      <c r="AA143" s="1"/>
      <c r="AB143" s="1"/>
      <c r="AC143" s="1"/>
      <c r="AD143" s="79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111" x14ac:dyDescent="0.2">
      <c r="AA144" s="1"/>
      <c r="AB144" s="1"/>
      <c r="AC144" s="1"/>
      <c r="AD144" s="79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27:40" x14ac:dyDescent="0.2">
      <c r="AA145" s="1"/>
      <c r="AB145" s="1"/>
      <c r="AC145" s="1"/>
      <c r="AD145" s="79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27:40" x14ac:dyDescent="0.2">
      <c r="AA146" s="1"/>
      <c r="AB146" s="1"/>
      <c r="AC146" s="1"/>
      <c r="AD146" s="79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27:40" x14ac:dyDescent="0.2">
      <c r="AA147" s="1"/>
      <c r="AB147" s="1"/>
      <c r="AC147" s="1"/>
      <c r="AD147" s="79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27:40" x14ac:dyDescent="0.2">
      <c r="AA148" s="1"/>
      <c r="AB148" s="1"/>
      <c r="AC148" s="1"/>
      <c r="AD148" s="79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27:40" x14ac:dyDescent="0.2">
      <c r="AA149" s="1"/>
      <c r="AB149" s="1"/>
      <c r="AC149" s="1"/>
      <c r="AD149" s="79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27:40" x14ac:dyDescent="0.2">
      <c r="AA150" s="1"/>
      <c r="AB150" s="1"/>
      <c r="AC150" s="1"/>
      <c r="AD150" s="79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27:40" x14ac:dyDescent="0.2">
      <c r="AA151" s="1"/>
      <c r="AB151" s="1"/>
      <c r="AC151" s="1"/>
      <c r="AD151" s="79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27:40" x14ac:dyDescent="0.2">
      <c r="AA152" s="1"/>
      <c r="AB152" s="1"/>
      <c r="AC152" s="1"/>
      <c r="AD152" s="79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27:40" x14ac:dyDescent="0.2">
      <c r="AA153" s="1"/>
      <c r="AB153" s="1"/>
      <c r="AC153" s="1"/>
      <c r="AD153" s="79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27:40" x14ac:dyDescent="0.2">
      <c r="AA154" s="1"/>
      <c r="AB154" s="1"/>
      <c r="AC154" s="1"/>
      <c r="AD154" s="79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27:40" x14ac:dyDescent="0.2">
      <c r="AA155" s="1"/>
      <c r="AB155" s="1"/>
      <c r="AC155" s="1"/>
      <c r="AD155" s="79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27:40" x14ac:dyDescent="0.2">
      <c r="AA156" s="1"/>
      <c r="AB156" s="1"/>
      <c r="AC156" s="1"/>
      <c r="AD156" s="79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27:40" x14ac:dyDescent="0.2">
      <c r="AA157" s="1"/>
      <c r="AB157" s="1"/>
      <c r="AC157" s="1"/>
      <c r="AD157" s="79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27:40" x14ac:dyDescent="0.2">
      <c r="AA158" s="1"/>
      <c r="AB158" s="1"/>
      <c r="AC158" s="1"/>
      <c r="AD158" s="79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27:40" x14ac:dyDescent="0.2">
      <c r="AA159" s="1"/>
      <c r="AB159" s="1"/>
      <c r="AC159" s="1"/>
      <c r="AD159" s="79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27:40" x14ac:dyDescent="0.2">
      <c r="AA160" s="1"/>
      <c r="AB160" s="1"/>
      <c r="AC160" s="1"/>
      <c r="AD160" s="79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27:40" x14ac:dyDescent="0.2">
      <c r="AA161" s="1"/>
      <c r="AB161" s="1"/>
      <c r="AC161" s="1"/>
      <c r="AD161" s="79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27:40" x14ac:dyDescent="0.2">
      <c r="AA162" s="1"/>
      <c r="AB162" s="1"/>
      <c r="AC162" s="1"/>
      <c r="AD162" s="79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27:40" x14ac:dyDescent="0.2">
      <c r="AA163" s="1"/>
      <c r="AB163" s="1"/>
      <c r="AC163" s="1"/>
      <c r="AD163" s="79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27:40" x14ac:dyDescent="0.2">
      <c r="AA164" s="1"/>
      <c r="AB164" s="1"/>
      <c r="AC164" s="1"/>
      <c r="AD164" s="79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27:40" x14ac:dyDescent="0.2">
      <c r="AA165" s="1"/>
      <c r="AB165" s="1"/>
      <c r="AC165" s="1"/>
      <c r="AD165" s="79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27:40" x14ac:dyDescent="0.2">
      <c r="AA166" s="1"/>
      <c r="AB166" s="1"/>
      <c r="AC166" s="1"/>
      <c r="AD166" s="79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27:40" x14ac:dyDescent="0.2">
      <c r="AA167" s="1"/>
      <c r="AB167" s="1"/>
      <c r="AC167" s="1"/>
      <c r="AD167" s="79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27:40" x14ac:dyDescent="0.2">
      <c r="AA168" s="1"/>
      <c r="AB168" s="1"/>
      <c r="AC168" s="1"/>
      <c r="AD168" s="79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27:40" x14ac:dyDescent="0.2">
      <c r="AA169" s="1"/>
      <c r="AB169" s="1"/>
      <c r="AC169" s="1"/>
      <c r="AD169" s="79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27:40" x14ac:dyDescent="0.2">
      <c r="AA170" s="1"/>
      <c r="AB170" s="1"/>
      <c r="AC170" s="1"/>
      <c r="AD170" s="79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27:40" x14ac:dyDescent="0.2">
      <c r="AA171" s="1"/>
      <c r="AB171" s="1"/>
      <c r="AC171" s="1"/>
      <c r="AD171" s="79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27:40" x14ac:dyDescent="0.2">
      <c r="AA172" s="1"/>
      <c r="AB172" s="1"/>
      <c r="AC172" s="1"/>
      <c r="AD172" s="79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27:40" x14ac:dyDescent="0.2">
      <c r="AA173" s="1"/>
      <c r="AB173" s="1"/>
      <c r="AC173" s="1"/>
      <c r="AD173" s="79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27:40" x14ac:dyDescent="0.2">
      <c r="AA174" s="1"/>
      <c r="AB174" s="1"/>
      <c r="AC174" s="1"/>
      <c r="AD174" s="79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27:40" x14ac:dyDescent="0.2">
      <c r="AA175" s="1"/>
      <c r="AB175" s="1"/>
      <c r="AC175" s="1"/>
      <c r="AD175" s="79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27:40" x14ac:dyDescent="0.2">
      <c r="AA176" s="1"/>
      <c r="AB176" s="1"/>
      <c r="AC176" s="1"/>
      <c r="AD176" s="79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27:40" x14ac:dyDescent="0.2">
      <c r="AA177" s="1"/>
      <c r="AB177" s="1"/>
      <c r="AC177" s="1"/>
      <c r="AD177" s="79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27:40" x14ac:dyDescent="0.2">
      <c r="AA178" s="1"/>
      <c r="AB178" s="1"/>
      <c r="AC178" s="1"/>
      <c r="AD178" s="79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27:40" x14ac:dyDescent="0.2">
      <c r="AA179" s="1"/>
      <c r="AB179" s="1"/>
      <c r="AC179" s="1"/>
      <c r="AD179" s="79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27:40" x14ac:dyDescent="0.2">
      <c r="AA180" s="1"/>
      <c r="AB180" s="1"/>
      <c r="AC180" s="1"/>
      <c r="AD180" s="79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27:40" x14ac:dyDescent="0.2">
      <c r="AA181" s="1"/>
      <c r="AB181" s="1"/>
      <c r="AC181" s="1"/>
      <c r="AD181" s="79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27:40" x14ac:dyDescent="0.2">
      <c r="AA182" s="1"/>
      <c r="AB182" s="1"/>
      <c r="AC182" s="1"/>
      <c r="AD182" s="79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27:40" x14ac:dyDescent="0.2">
      <c r="AA183" s="1"/>
      <c r="AB183" s="1"/>
      <c r="AC183" s="1"/>
      <c r="AD183" s="79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27:40" x14ac:dyDescent="0.2">
      <c r="AA184" s="1"/>
      <c r="AB184" s="1"/>
      <c r="AC184" s="1"/>
      <c r="AD184" s="79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27:40" x14ac:dyDescent="0.2">
      <c r="AA185" s="1"/>
      <c r="AB185" s="1"/>
      <c r="AC185" s="1"/>
      <c r="AD185" s="79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27:40" x14ac:dyDescent="0.2">
      <c r="AA186" s="1"/>
      <c r="AB186" s="1"/>
      <c r="AC186" s="1"/>
      <c r="AD186" s="79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27:40" x14ac:dyDescent="0.2">
      <c r="AA187" s="1"/>
      <c r="AB187" s="1"/>
      <c r="AC187" s="1"/>
      <c r="AD187" s="79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27:40" x14ac:dyDescent="0.2">
      <c r="AA188" s="1"/>
      <c r="AB188" s="1"/>
      <c r="AC188" s="1"/>
      <c r="AD188" s="79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27:40" x14ac:dyDescent="0.2">
      <c r="AA189" s="1"/>
      <c r="AB189" s="1"/>
      <c r="AC189" s="1"/>
      <c r="AD189" s="79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27:40" x14ac:dyDescent="0.2">
      <c r="AA190" s="1"/>
      <c r="AB190" s="1"/>
      <c r="AC190" s="1"/>
      <c r="AD190" s="79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27:40" x14ac:dyDescent="0.2">
      <c r="AA191" s="1"/>
      <c r="AB191" s="1"/>
      <c r="AC191" s="1"/>
      <c r="AD191" s="79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27:40" x14ac:dyDescent="0.2">
      <c r="AA192" s="1"/>
      <c r="AB192" s="1"/>
      <c r="AC192" s="1"/>
      <c r="AD192" s="79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27:40" x14ac:dyDescent="0.2">
      <c r="AA193" s="1"/>
      <c r="AB193" s="1"/>
      <c r="AC193" s="1"/>
      <c r="AD193" s="79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27:40" x14ac:dyDescent="0.2">
      <c r="AA194" s="1"/>
      <c r="AB194" s="1"/>
      <c r="AC194" s="1"/>
      <c r="AD194" s="79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27:40" x14ac:dyDescent="0.2">
      <c r="AA195" s="1"/>
      <c r="AB195" s="1"/>
      <c r="AC195" s="1"/>
      <c r="AD195" s="79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27:40" x14ac:dyDescent="0.2">
      <c r="AA196" s="1"/>
      <c r="AB196" s="1"/>
      <c r="AC196" s="1"/>
      <c r="AD196" s="79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27:40" x14ac:dyDescent="0.2">
      <c r="AA197" s="1"/>
      <c r="AB197" s="1"/>
      <c r="AC197" s="1"/>
      <c r="AD197" s="79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27:40" x14ac:dyDescent="0.2">
      <c r="AA198" s="1"/>
      <c r="AB198" s="1"/>
      <c r="AC198" s="1"/>
      <c r="AD198" s="79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27:40" x14ac:dyDescent="0.2">
      <c r="AA199" s="1"/>
      <c r="AB199" s="1"/>
      <c r="AC199" s="1"/>
      <c r="AD199" s="79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27:40" x14ac:dyDescent="0.2">
      <c r="AA200" s="1"/>
      <c r="AB200" s="1"/>
      <c r="AC200" s="1"/>
      <c r="AD200" s="79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27:40" x14ac:dyDescent="0.2">
      <c r="AA201" s="1"/>
      <c r="AB201" s="1"/>
      <c r="AC201" s="1"/>
      <c r="AD201" s="79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27:40" x14ac:dyDescent="0.2">
      <c r="AA202" s="1"/>
      <c r="AB202" s="1"/>
      <c r="AC202" s="1"/>
      <c r="AD202" s="79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27:40" x14ac:dyDescent="0.2">
      <c r="AA203" s="1"/>
      <c r="AB203" s="1"/>
      <c r="AC203" s="1"/>
      <c r="AD203" s="79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27:40" x14ac:dyDescent="0.2">
      <c r="AA204" s="1"/>
      <c r="AB204" s="1"/>
      <c r="AC204" s="1"/>
      <c r="AD204" s="79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27:40" x14ac:dyDescent="0.2">
      <c r="AA205" s="1"/>
      <c r="AB205" s="1"/>
      <c r="AC205" s="1"/>
      <c r="AD205" s="79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27:40" x14ac:dyDescent="0.2">
      <c r="AA206" s="1"/>
      <c r="AB206" s="1"/>
      <c r="AC206" s="1"/>
      <c r="AD206" s="79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27:40" x14ac:dyDescent="0.2">
      <c r="AA207" s="1"/>
      <c r="AB207" s="1"/>
      <c r="AC207" s="1"/>
      <c r="AD207" s="79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27:40" x14ac:dyDescent="0.2">
      <c r="AA208" s="1"/>
      <c r="AB208" s="1"/>
      <c r="AC208" s="1"/>
      <c r="AD208" s="79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27:40" x14ac:dyDescent="0.2">
      <c r="AA209" s="1"/>
      <c r="AB209" s="1"/>
      <c r="AC209" s="1"/>
      <c r="AD209" s="79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27:40" x14ac:dyDescent="0.2">
      <c r="AA210" s="1"/>
      <c r="AB210" s="1"/>
      <c r="AC210" s="1"/>
      <c r="AD210" s="79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27:40" x14ac:dyDescent="0.2">
      <c r="AA211" s="1"/>
      <c r="AB211" s="1"/>
      <c r="AC211" s="1"/>
      <c r="AD211" s="79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27:40" x14ac:dyDescent="0.2">
      <c r="AA212" s="1"/>
      <c r="AB212" s="1"/>
      <c r="AC212" s="1"/>
      <c r="AD212" s="79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27:40" x14ac:dyDescent="0.2">
      <c r="AA213" s="1"/>
      <c r="AB213" s="1"/>
      <c r="AC213" s="1"/>
      <c r="AD213" s="79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27:40" x14ac:dyDescent="0.2">
      <c r="AA214" s="1"/>
      <c r="AB214" s="1"/>
      <c r="AC214" s="1"/>
      <c r="AD214" s="79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27:40" x14ac:dyDescent="0.2">
      <c r="AA215" s="1"/>
      <c r="AB215" s="1"/>
      <c r="AC215" s="1"/>
      <c r="AD215" s="79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27:40" x14ac:dyDescent="0.2">
      <c r="AA216" s="1"/>
      <c r="AB216" s="1"/>
      <c r="AC216" s="1"/>
      <c r="AD216" s="79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27:40" x14ac:dyDescent="0.2">
      <c r="AA217" s="1"/>
      <c r="AB217" s="1"/>
      <c r="AC217" s="1"/>
      <c r="AD217" s="79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27:40" x14ac:dyDescent="0.2">
      <c r="AA218" s="1"/>
      <c r="AB218" s="1"/>
      <c r="AC218" s="1"/>
      <c r="AD218" s="79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27:40" x14ac:dyDescent="0.2">
      <c r="AA219" s="1"/>
      <c r="AB219" s="1"/>
      <c r="AC219" s="1"/>
      <c r="AD219" s="79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27:40" x14ac:dyDescent="0.2">
      <c r="AA220" s="1"/>
      <c r="AB220" s="1"/>
      <c r="AC220" s="1"/>
      <c r="AD220" s="79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27:40" x14ac:dyDescent="0.2">
      <c r="AA221" s="1"/>
      <c r="AB221" s="1"/>
      <c r="AC221" s="1"/>
      <c r="AD221" s="79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27:40" x14ac:dyDescent="0.2">
      <c r="AA222" s="1"/>
      <c r="AB222" s="1"/>
      <c r="AC222" s="1"/>
      <c r="AD222" s="79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27:40" x14ac:dyDescent="0.2">
      <c r="AA223" s="1"/>
      <c r="AB223" s="1"/>
      <c r="AC223" s="1"/>
      <c r="AD223" s="79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27:40" x14ac:dyDescent="0.2">
      <c r="AA224" s="1"/>
      <c r="AB224" s="1"/>
      <c r="AC224" s="1"/>
      <c r="AD224" s="79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27:40" x14ac:dyDescent="0.2">
      <c r="AA225" s="1"/>
      <c r="AB225" s="1"/>
      <c r="AC225" s="1"/>
      <c r="AD225" s="79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27:40" x14ac:dyDescent="0.2">
      <c r="AA226" s="1"/>
      <c r="AB226" s="1"/>
      <c r="AC226" s="1"/>
      <c r="AD226" s="79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27:40" x14ac:dyDescent="0.2">
      <c r="AA227" s="1"/>
      <c r="AB227" s="1"/>
      <c r="AC227" s="1"/>
      <c r="AD227" s="79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27:40" x14ac:dyDescent="0.2">
      <c r="AA228" s="1"/>
      <c r="AB228" s="1"/>
      <c r="AC228" s="1"/>
      <c r="AD228" s="79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27:40" x14ac:dyDescent="0.2">
      <c r="AA229" s="1"/>
      <c r="AB229" s="1"/>
      <c r="AC229" s="1"/>
      <c r="AD229" s="79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27:40" x14ac:dyDescent="0.2">
      <c r="AA230" s="114"/>
      <c r="AB230" s="114"/>
      <c r="AC230" s="114"/>
      <c r="AD230" s="115"/>
      <c r="AE230" s="114"/>
      <c r="AF230" s="114"/>
      <c r="AG230" s="114"/>
      <c r="AH230" s="114"/>
      <c r="AI230" s="114"/>
      <c r="AJ230" s="114"/>
      <c r="AK230" s="114"/>
      <c r="AL230" s="114"/>
      <c r="AM230" s="114"/>
      <c r="AN230" s="116"/>
    </row>
  </sheetData>
  <mergeCells count="17">
    <mergeCell ref="A37:B37"/>
    <mergeCell ref="AA37:AB37"/>
    <mergeCell ref="B48:C48"/>
    <mergeCell ref="AB48:AC48"/>
    <mergeCell ref="A123:B123"/>
    <mergeCell ref="AA123:AB123"/>
    <mergeCell ref="B126:C126"/>
    <mergeCell ref="B127:C127"/>
    <mergeCell ref="B128:C128"/>
    <mergeCell ref="B130:C130"/>
    <mergeCell ref="B131:C131"/>
    <mergeCell ref="J132:J133"/>
    <mergeCell ref="B134:C134"/>
    <mergeCell ref="B135:C135"/>
    <mergeCell ref="B136:C136"/>
    <mergeCell ref="B137:C137"/>
    <mergeCell ref="B132:C132"/>
  </mergeCells>
  <phoneticPr fontId="2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③タイプ別面積・管理費等額</vt:lpstr>
      <vt:lpstr>③タイプ別面積・管理費等額!Print_Area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Taru Kazuya</dc:creator>
  <cp:lastModifiedBy>Taru Kazuya</cp:lastModifiedBy>
  <dcterms:created xsi:type="dcterms:W3CDTF">2025-07-18T03:56:53Z</dcterms:created>
  <dcterms:modified xsi:type="dcterms:W3CDTF">2025-07-18T04:03:03Z</dcterms:modified>
</cp:coreProperties>
</file>